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D:\Сентябрь 2023\"/>
    </mc:Choice>
  </mc:AlternateContent>
  <xr:revisionPtr revIDLastSave="0" documentId="13_ncr:1_{4CA2C0A2-6FAA-435E-BCE5-B4A5C04EE6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551" i="1" l="1"/>
  <c r="G593" i="1"/>
  <c r="F383" i="1"/>
  <c r="I341" i="1"/>
  <c r="G257" i="1"/>
  <c r="H257" i="1"/>
  <c r="J341" i="1"/>
  <c r="G383" i="1"/>
  <c r="F509" i="1"/>
  <c r="H593" i="1"/>
  <c r="J215" i="1"/>
  <c r="F173" i="1"/>
  <c r="I215" i="1"/>
  <c r="F257" i="1"/>
  <c r="H341" i="1"/>
  <c r="J425" i="1"/>
  <c r="J433" i="1" s="1"/>
  <c r="J467" i="1" s="1"/>
  <c r="I551" i="1"/>
  <c r="F593" i="1"/>
  <c r="H215" i="1"/>
  <c r="J299" i="1"/>
  <c r="G341" i="1"/>
  <c r="I425" i="1"/>
  <c r="I433" i="1" s="1"/>
  <c r="I467" i="1" s="1"/>
  <c r="H551" i="1"/>
  <c r="J173" i="1"/>
  <c r="G215" i="1"/>
  <c r="I299" i="1"/>
  <c r="F341" i="1"/>
  <c r="H425" i="1"/>
  <c r="H433" i="1" s="1"/>
  <c r="H467" i="1" s="1"/>
  <c r="J509" i="1"/>
  <c r="G551" i="1"/>
  <c r="I173" i="1"/>
  <c r="F215" i="1"/>
  <c r="H299" i="1"/>
  <c r="J383" i="1"/>
  <c r="G425" i="1"/>
  <c r="G433" i="1" s="1"/>
  <c r="G467" i="1" s="1"/>
  <c r="I509" i="1"/>
  <c r="F551" i="1"/>
  <c r="F89" i="1"/>
  <c r="H173" i="1"/>
  <c r="J257" i="1"/>
  <c r="G299" i="1"/>
  <c r="I383" i="1"/>
  <c r="F425" i="1"/>
  <c r="F433" i="1" s="1"/>
  <c r="F467" i="1" s="1"/>
  <c r="H509" i="1"/>
  <c r="J593" i="1"/>
  <c r="G173" i="1"/>
  <c r="I257" i="1"/>
  <c r="F299" i="1"/>
  <c r="H383" i="1"/>
  <c r="G509" i="1"/>
  <c r="I593" i="1"/>
  <c r="J131" i="1"/>
  <c r="H131" i="1"/>
  <c r="G131" i="1"/>
  <c r="F131" i="1"/>
  <c r="I131" i="1"/>
  <c r="I47" i="1"/>
  <c r="I89" i="1"/>
  <c r="J89" i="1"/>
  <c r="G89" i="1"/>
  <c r="H89" i="1"/>
  <c r="H47" i="1"/>
  <c r="J47" i="1"/>
  <c r="G47" i="1"/>
  <c r="F47" i="1"/>
  <c r="F594" i="1" l="1"/>
  <c r="I594" i="1"/>
  <c r="H594" i="1"/>
  <c r="J594" i="1"/>
  <c r="G594" i="1"/>
  <c r="L291" i="1"/>
  <c r="L508" i="1"/>
  <c r="L563" i="1"/>
  <c r="L593" i="1"/>
  <c r="L88" i="1"/>
  <c r="L375" i="1"/>
  <c r="L536" i="1"/>
  <c r="L531" i="1"/>
  <c r="L382" i="1"/>
  <c r="L46" i="1"/>
  <c r="L341" i="1"/>
  <c r="L311" i="1"/>
  <c r="L424" i="1"/>
  <c r="L321" i="1"/>
  <c r="L326" i="1"/>
  <c r="L165" i="1"/>
  <c r="L585" i="1"/>
  <c r="L543" i="1"/>
  <c r="L383" i="1"/>
  <c r="L353" i="1"/>
  <c r="L521" i="1"/>
  <c r="L551" i="1"/>
  <c r="L363" i="1"/>
  <c r="L368" i="1"/>
  <c r="L81" i="1"/>
  <c r="L123" i="1"/>
  <c r="L131" i="1"/>
  <c r="L101" i="1"/>
  <c r="L298" i="1"/>
  <c r="L256" i="1"/>
  <c r="L227" i="1"/>
  <c r="L257" i="1"/>
  <c r="L89" i="1"/>
  <c r="L59" i="1"/>
  <c r="L185" i="1"/>
  <c r="L215" i="1"/>
  <c r="L39" i="1"/>
  <c r="L214" i="1"/>
  <c r="L410" i="1"/>
  <c r="L405" i="1"/>
  <c r="L158" i="1"/>
  <c r="L153" i="1"/>
  <c r="L509" i="1"/>
  <c r="L479" i="1"/>
  <c r="L340" i="1"/>
  <c r="L143" i="1"/>
  <c r="L173" i="1"/>
  <c r="L594" i="1"/>
  <c r="L47" i="1"/>
  <c r="L17" i="1"/>
  <c r="L550" i="1"/>
  <c r="L130" i="1"/>
  <c r="L299" i="1"/>
  <c r="L269" i="1"/>
  <c r="L578" i="1"/>
  <c r="L573" i="1"/>
  <c r="L417" i="1"/>
  <c r="L195" i="1"/>
  <c r="L200" i="1"/>
  <c r="L489" i="1"/>
  <c r="L494" i="1"/>
  <c r="L237" i="1"/>
  <c r="L242" i="1"/>
  <c r="L501" i="1"/>
  <c r="L395" i="1"/>
  <c r="L425" i="1"/>
  <c r="L32" i="1"/>
  <c r="L27" i="1"/>
  <c r="L207" i="1"/>
  <c r="L592" i="1"/>
  <c r="L249" i="1"/>
  <c r="L74" i="1"/>
  <c r="L69" i="1"/>
  <c r="L437" i="1"/>
  <c r="L467" i="1"/>
  <c r="L279" i="1"/>
  <c r="L284" i="1"/>
  <c r="L172" i="1"/>
  <c r="L466" i="1"/>
  <c r="L447" i="1"/>
  <c r="L452" i="1"/>
  <c r="L111" i="1"/>
  <c r="L116" i="1"/>
  <c r="L459" i="1"/>
  <c r="L333" i="1"/>
</calcChain>
</file>

<file path=xl/sharedStrings.xml><?xml version="1.0" encoding="utf-8"?>
<sst xmlns="http://schemas.openxmlformats.org/spreadsheetml/2006/main" count="642" uniqueCount="122">
  <si>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</si>
  <si>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</si>
  <si>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</si>
  <si>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</si>
  <si>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</si>
  <si>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</si>
  <si>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</si>
  <si>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</si>
  <si>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</si>
  <si>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</si>
  <si>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</si>
  <si>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</si>
  <si>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</si>
  <si>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</si>
  <si>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</si>
  <si>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</si>
  <si>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</si>
  <si>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</si>
  <si>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</si>
  <si>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</si>
  <si>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</si>
  <si>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</si>
  <si>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</si>
  <si>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</si>
  <si>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</si>
  <si>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</si>
  <si>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</si>
  <si>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</si>
  <si>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</si>
  <si>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</si>
  <si>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</si>
  <si>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</si>
  <si>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</si>
  <si>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</si>
  <si>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</si>
  <si>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</si>
  <si>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</si>
  <si>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</si>
  <si>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</si>
  <si>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</si>
  <si>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</si>
  <si>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</si>
  <si>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</si>
  <si>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</si>
  <si>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</si>
  <si>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молочная</t>
  </si>
  <si>
    <t>Чай с сахаром</t>
  </si>
  <si>
    <t xml:space="preserve">Директор </t>
  </si>
  <si>
    <t>Хлеб пшеничный</t>
  </si>
  <si>
    <t>Суп картофельный с горохом</t>
  </si>
  <si>
    <t>Котлета мясная</t>
  </si>
  <si>
    <t>Рагу овощное</t>
  </si>
  <si>
    <t>Компот из смеси сухофруктов</t>
  </si>
  <si>
    <t>Хлеб ржано -пшеничный</t>
  </si>
  <si>
    <t>Хакназарова И.Г</t>
  </si>
  <si>
    <t>Омлет натуральный</t>
  </si>
  <si>
    <t>Кофейный напиток с молоком</t>
  </si>
  <si>
    <t>Печенье</t>
  </si>
  <si>
    <t>Салат из свеклы с яблоками</t>
  </si>
  <si>
    <t>Борщ с мясом</t>
  </si>
  <si>
    <t>Пюре картофельное</t>
  </si>
  <si>
    <t>Кисель плодово- ягодный с витамином С</t>
  </si>
  <si>
    <t>сыр (порциями)</t>
  </si>
  <si>
    <t>Салат из белокачанной капусты</t>
  </si>
  <si>
    <t>Масло порциями</t>
  </si>
  <si>
    <t>Каша манная вязкая</t>
  </si>
  <si>
    <t>Сыр (порциями)</t>
  </si>
  <si>
    <t>Чай с лимоном</t>
  </si>
  <si>
    <t>Груша (поштучно)</t>
  </si>
  <si>
    <t>Салат витаминный</t>
  </si>
  <si>
    <t>Суп картофельный с рисом</t>
  </si>
  <si>
    <t>Бефстроганов</t>
  </si>
  <si>
    <t>Макароны отварные с маслом сливочным</t>
  </si>
  <si>
    <t>Компот из сущенных плодов</t>
  </si>
  <si>
    <t>Помидор свежий</t>
  </si>
  <si>
    <t>Запеканка из творога</t>
  </si>
  <si>
    <t>Масло порционно</t>
  </si>
  <si>
    <t>Какао с молоком</t>
  </si>
  <si>
    <t>сладкое</t>
  </si>
  <si>
    <t>Зефир</t>
  </si>
  <si>
    <t>Щи из свежей</t>
  </si>
  <si>
    <t>Яблоко свежее (поштучно)</t>
  </si>
  <si>
    <t>Плов из птицы</t>
  </si>
  <si>
    <t>Компот из свежих яблок с витамином "С"</t>
  </si>
  <si>
    <t>Макароны отварные с сыром</t>
  </si>
  <si>
    <t>Масло (порциями)</t>
  </si>
  <si>
    <t>Мандарин (поштучно)</t>
  </si>
  <si>
    <t>Салат из моркови сяблоками</t>
  </si>
  <si>
    <t>Суп с макаронными изделиями и картофелем</t>
  </si>
  <si>
    <t xml:space="preserve">Печень по -строгановски </t>
  </si>
  <si>
    <t>Картофель отварной</t>
  </si>
  <si>
    <t xml:space="preserve">Каша пшенная молочная с маслом сливочным </t>
  </si>
  <si>
    <t>Суп из овощей со сметаной</t>
  </si>
  <si>
    <t>Тефтеля мясная</t>
  </si>
  <si>
    <t xml:space="preserve">Каша  рассыпчатая гречневая </t>
  </si>
  <si>
    <t>Запеканка рисовая</t>
  </si>
  <si>
    <t>Какао на молоке</t>
  </si>
  <si>
    <t>Банан(поштучно)</t>
  </si>
  <si>
    <t>Рассольник ленинградский со сметаной</t>
  </si>
  <si>
    <t>Капуста тушеная</t>
  </si>
  <si>
    <t>Сок яблочный</t>
  </si>
  <si>
    <t>Каша овсянная жидкая</t>
  </si>
  <si>
    <t>кондитерка</t>
  </si>
  <si>
    <t>вафли</t>
  </si>
  <si>
    <t>Мясо тушеное</t>
  </si>
  <si>
    <t>250.1</t>
  </si>
  <si>
    <t>Пудинг из творога</t>
  </si>
  <si>
    <t>Апельсин</t>
  </si>
  <si>
    <t>Жаркое по-домашнему</t>
  </si>
  <si>
    <t>Суп молочный с макаронными изделиями</t>
  </si>
  <si>
    <t>Масло( порциями)</t>
  </si>
  <si>
    <t>Чай с сахаром и лимоном</t>
  </si>
  <si>
    <t>десерт</t>
  </si>
  <si>
    <t>Йогурт</t>
  </si>
  <si>
    <t>Суп рыбный</t>
  </si>
  <si>
    <t>Котлета особая</t>
  </si>
  <si>
    <t>Рис отварной с маслом сливочным</t>
  </si>
  <si>
    <t xml:space="preserve">Рыба,припущенная с овощами </t>
  </si>
  <si>
    <t>.4</t>
  </si>
  <si>
    <t>.2,4</t>
  </si>
  <si>
    <t>.7,5</t>
  </si>
  <si>
    <t>МБОУ"Торбеевская средняя общеобразовательнач школа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</si>
</sst>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4" borderId="2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16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Protection="1"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7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4"/>
  <sheetViews>
    <sheetView tabSelected="1" zoomScale="124" zoomScaleNormal="124" workbookViewId="0">
      <pane xSplit="4" ySplit="5" topLeftCell="E420" activePane="bottomRight" state="frozen"/>
      <selection pane="topRight" activeCell="E1" sqref="E1"/>
      <selection pane="bottomLeft" activeCell="A6" sqref="A6"/>
      <selection pane="bottomRight" activeCell="M408" sqref="M40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6" t="s">
        <v>121</v>
      </c>
      <c r="D1" s="67"/>
      <c r="E1" s="67"/>
      <c r="F1" s="13" t="s">
        <v>16</v>
      </c>
      <c r="G1" s="2" t="s">
        <v>17</v>
      </c>
      <c r="H1" s="68" t="s">
        <v>47</v>
      </c>
      <c r="I1" s="68"/>
      <c r="J1" s="68"/>
      <c r="K1" s="68"/>
    </row>
    <row r="2" spans="1:12" ht="18" x14ac:dyDescent="0.2">
      <c r="A2" s="43" t="s">
        <v>6</v>
      </c>
      <c r="C2" s="2"/>
      <c r="G2" s="2" t="s">
        <v>18</v>
      </c>
      <c r="H2" s="68" t="s">
        <v>54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13</v>
      </c>
      <c r="I3" s="55">
        <v>10</v>
      </c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45</v>
      </c>
      <c r="F6" s="48">
        <v>200</v>
      </c>
      <c r="G6" s="48">
        <v>6</v>
      </c>
      <c r="H6" s="48">
        <v>6.8</v>
      </c>
      <c r="I6" s="48">
        <v>29.1</v>
      </c>
      <c r="J6" s="48">
        <v>29.1</v>
      </c>
      <c r="K6" s="49">
        <v>184</v>
      </c>
      <c r="L6" s="48">
        <v>9.1</v>
      </c>
    </row>
    <row r="7" spans="1:12" ht="15" x14ac:dyDescent="0.25">
      <c r="A7" s="25"/>
      <c r="B7" s="16"/>
      <c r="C7" s="11"/>
      <c r="D7" s="6"/>
      <c r="E7" s="50" t="s">
        <v>62</v>
      </c>
      <c r="F7" s="51">
        <v>15</v>
      </c>
      <c r="G7" s="51">
        <v>3.5</v>
      </c>
      <c r="H7" s="51">
        <v>4.4000000000000004</v>
      </c>
      <c r="I7" s="51">
        <v>0</v>
      </c>
      <c r="J7" s="51">
        <v>54.6</v>
      </c>
      <c r="K7" s="52">
        <v>15</v>
      </c>
      <c r="L7" s="51">
        <v>11.5</v>
      </c>
    </row>
    <row r="8" spans="1:12" ht="15" x14ac:dyDescent="0.25">
      <c r="A8" s="25"/>
      <c r="B8" s="16"/>
      <c r="C8" s="11"/>
      <c r="D8" s="7" t="s">
        <v>22</v>
      </c>
      <c r="E8" s="50" t="s">
        <v>46</v>
      </c>
      <c r="F8" s="51">
        <v>200</v>
      </c>
      <c r="G8" s="51">
        <v>0.3</v>
      </c>
      <c r="H8" s="51">
        <v>0</v>
      </c>
      <c r="I8" s="51">
        <v>11.5</v>
      </c>
      <c r="J8" s="51">
        <v>47.1</v>
      </c>
      <c r="K8" s="52">
        <v>346</v>
      </c>
      <c r="L8" s="51">
        <v>3.4</v>
      </c>
    </row>
    <row r="9" spans="1:12" ht="15" x14ac:dyDescent="0.25">
      <c r="A9" s="25"/>
      <c r="B9" s="16"/>
      <c r="C9" s="11"/>
      <c r="D9" s="7" t="s">
        <v>23</v>
      </c>
      <c r="E9" s="50" t="s">
        <v>48</v>
      </c>
      <c r="F9" s="51">
        <v>40</v>
      </c>
      <c r="G9" s="51">
        <v>0.1</v>
      </c>
      <c r="H9" s="51">
        <v>8.3000000000000007</v>
      </c>
      <c r="I9" s="51">
        <v>0.1</v>
      </c>
      <c r="J9" s="51">
        <v>75</v>
      </c>
      <c r="K9" s="52">
        <v>8</v>
      </c>
      <c r="L9" s="51">
        <v>2.02</v>
      </c>
    </row>
    <row r="10" spans="1:12" ht="15" x14ac:dyDescent="0.25">
      <c r="A10" s="25"/>
      <c r="B10" s="16"/>
      <c r="C10" s="11"/>
      <c r="D10" s="7" t="s">
        <v>24</v>
      </c>
      <c r="E10" s="59" t="s">
        <v>81</v>
      </c>
      <c r="F10" s="51">
        <v>100</v>
      </c>
      <c r="G10" s="51">
        <v>0.4</v>
      </c>
      <c r="H10" s="51">
        <v>0.4</v>
      </c>
      <c r="I10" s="51">
        <v>9.8000000000000007</v>
      </c>
      <c r="J10" s="51">
        <v>47</v>
      </c>
      <c r="K10" s="52">
        <v>4</v>
      </c>
      <c r="L10" s="51">
        <v>11.5</v>
      </c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555</v>
      </c>
      <c r="G13" s="21">
        <f t="shared" ref="G13:J13" si="0">SUM(G6:G12)</f>
        <v>10.3</v>
      </c>
      <c r="H13" s="21">
        <f t="shared" si="0"/>
        <v>19.899999999999999</v>
      </c>
      <c r="I13" s="21">
        <f t="shared" si="0"/>
        <v>50.5</v>
      </c>
      <c r="J13" s="21">
        <f t="shared" si="0"/>
        <v>252.8</v>
      </c>
      <c r="K13" s="27"/>
      <c r="L13" s="21">
        <f t="shared" ref="L13" si="1">SUM(L6:L12)</f>
        <v>37.519999999999996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63</v>
      </c>
      <c r="F18" s="51">
        <v>100</v>
      </c>
      <c r="G18" s="51">
        <v>1.6</v>
      </c>
      <c r="H18" s="51">
        <v>5.1100000000000003</v>
      </c>
      <c r="I18" s="51">
        <v>6.91</v>
      </c>
      <c r="J18" s="51">
        <v>80.16</v>
      </c>
      <c r="K18" s="52">
        <v>35</v>
      </c>
      <c r="L18" s="51">
        <v>3.7</v>
      </c>
    </row>
    <row r="19" spans="1:12" ht="15" x14ac:dyDescent="0.25">
      <c r="A19" s="25"/>
      <c r="B19" s="16"/>
      <c r="C19" s="11"/>
      <c r="D19" s="7" t="s">
        <v>28</v>
      </c>
      <c r="E19" s="50" t="s">
        <v>49</v>
      </c>
      <c r="F19" s="51">
        <v>250</v>
      </c>
      <c r="G19" s="51">
        <v>9.6999999999999993</v>
      </c>
      <c r="H19" s="51">
        <v>9.5</v>
      </c>
      <c r="I19" s="51">
        <v>18.8</v>
      </c>
      <c r="J19" s="51">
        <v>199.1</v>
      </c>
      <c r="K19" s="52">
        <v>99</v>
      </c>
      <c r="L19" s="51">
        <v>13.29</v>
      </c>
    </row>
    <row r="20" spans="1:12" ht="15" x14ac:dyDescent="0.25">
      <c r="A20" s="25"/>
      <c r="B20" s="16"/>
      <c r="C20" s="11"/>
      <c r="D20" s="7" t="s">
        <v>29</v>
      </c>
      <c r="E20" s="50" t="s">
        <v>50</v>
      </c>
      <c r="F20" s="51">
        <v>100</v>
      </c>
      <c r="G20" s="51">
        <v>13.9</v>
      </c>
      <c r="H20" s="51">
        <v>25.1</v>
      </c>
      <c r="I20" s="51">
        <v>4.9000000000000004</v>
      </c>
      <c r="J20" s="51">
        <v>300.2</v>
      </c>
      <c r="K20" s="52">
        <v>38</v>
      </c>
      <c r="L20" s="51">
        <v>45</v>
      </c>
    </row>
    <row r="21" spans="1:12" ht="15" x14ac:dyDescent="0.25">
      <c r="A21" s="25"/>
      <c r="B21" s="16"/>
      <c r="C21" s="11"/>
      <c r="D21" s="7" t="s">
        <v>30</v>
      </c>
      <c r="E21" s="50" t="s">
        <v>51</v>
      </c>
      <c r="F21" s="51">
        <v>180</v>
      </c>
      <c r="G21" s="51">
        <v>3</v>
      </c>
      <c r="H21" s="51">
        <v>9.8000000000000007</v>
      </c>
      <c r="I21" s="51">
        <v>18.3</v>
      </c>
      <c r="J21" s="51">
        <v>174.9</v>
      </c>
      <c r="K21" s="52">
        <v>351</v>
      </c>
      <c r="L21" s="51">
        <v>7.65</v>
      </c>
    </row>
    <row r="22" spans="1:12" ht="15" x14ac:dyDescent="0.25">
      <c r="A22" s="25"/>
      <c r="B22" s="16"/>
      <c r="C22" s="11"/>
      <c r="D22" s="7" t="s">
        <v>31</v>
      </c>
      <c r="E22" s="50" t="s">
        <v>52</v>
      </c>
      <c r="F22" s="51">
        <v>200</v>
      </c>
      <c r="G22" s="51">
        <v>0</v>
      </c>
      <c r="H22" s="51">
        <v>0</v>
      </c>
      <c r="I22" s="51">
        <v>23.3</v>
      </c>
      <c r="J22" s="51">
        <v>92.9</v>
      </c>
      <c r="K22" s="52">
        <v>402</v>
      </c>
      <c r="L22" s="51">
        <v>4</v>
      </c>
    </row>
    <row r="23" spans="1:12" ht="15" x14ac:dyDescent="0.25">
      <c r="A23" s="25"/>
      <c r="B23" s="16"/>
      <c r="C23" s="11"/>
      <c r="D23" s="7" t="s">
        <v>32</v>
      </c>
      <c r="E23" s="50" t="s">
        <v>48</v>
      </c>
      <c r="F23" s="51">
        <v>50</v>
      </c>
      <c r="G23" s="51">
        <v>3.8</v>
      </c>
      <c r="H23" s="51">
        <v>0.3</v>
      </c>
      <c r="I23" s="51">
        <v>25.1</v>
      </c>
      <c r="J23" s="51">
        <v>118.4</v>
      </c>
      <c r="K23" s="52">
        <v>8</v>
      </c>
      <c r="L23" s="51">
        <v>2</v>
      </c>
    </row>
    <row r="24" spans="1:12" ht="15" x14ac:dyDescent="0.25">
      <c r="A24" s="25"/>
      <c r="B24" s="16"/>
      <c r="C24" s="11"/>
      <c r="D24" s="7" t="s">
        <v>33</v>
      </c>
      <c r="E24" s="50" t="s">
        <v>53</v>
      </c>
      <c r="F24" s="51">
        <v>48</v>
      </c>
      <c r="G24" s="51">
        <v>0</v>
      </c>
      <c r="H24" s="51">
        <v>0</v>
      </c>
      <c r="I24" s="51">
        <v>0</v>
      </c>
      <c r="J24" s="51">
        <v>0</v>
      </c>
      <c r="K24" s="52">
        <v>9</v>
      </c>
      <c r="L24" s="51">
        <v>2.2999999999999998</v>
      </c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928</v>
      </c>
      <c r="G27" s="21">
        <f t="shared" ref="G27:J27" si="3">SUM(G18:G26)</f>
        <v>32</v>
      </c>
      <c r="H27" s="21">
        <f t="shared" si="3"/>
        <v>49.81</v>
      </c>
      <c r="I27" s="21">
        <f t="shared" si="3"/>
        <v>97.31</v>
      </c>
      <c r="J27" s="21">
        <f t="shared" si="3"/>
        <v>965.66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64" t="s">
        <v>4</v>
      </c>
      <c r="D47" s="65"/>
      <c r="E47" s="33"/>
      <c r="F47" s="34">
        <f>F13+F17+F27+F32+F39+F46</f>
        <v>1483</v>
      </c>
      <c r="G47" s="34">
        <f t="shared" ref="G47:J47" si="7">G13+G17+G27+G32+G39+G46</f>
        <v>42.3</v>
      </c>
      <c r="H47" s="34">
        <f t="shared" si="7"/>
        <v>69.710000000000008</v>
      </c>
      <c r="I47" s="34">
        <f t="shared" si="7"/>
        <v>147.81</v>
      </c>
      <c r="J47" s="34">
        <f t="shared" si="7"/>
        <v>1218.46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55</v>
      </c>
      <c r="F48" s="48">
        <v>150</v>
      </c>
      <c r="G48" s="48">
        <v>13.5</v>
      </c>
      <c r="H48" s="48">
        <v>24.4</v>
      </c>
      <c r="I48" s="48">
        <v>0.9</v>
      </c>
      <c r="J48" s="48">
        <v>277.39999999999998</v>
      </c>
      <c r="K48" s="49">
        <v>214</v>
      </c>
      <c r="L48" s="48">
        <v>27</v>
      </c>
    </row>
    <row r="49" spans="1:12" ht="15" x14ac:dyDescent="0.25">
      <c r="A49" s="15"/>
      <c r="B49" s="16"/>
      <c r="C49" s="11"/>
      <c r="D49" s="58"/>
      <c r="E49" s="59" t="s">
        <v>64</v>
      </c>
      <c r="F49" s="51">
        <v>10</v>
      </c>
      <c r="G49" s="51">
        <v>0.1</v>
      </c>
      <c r="H49" s="51">
        <v>8.3000000000000007</v>
      </c>
      <c r="I49" s="51">
        <v>0.1</v>
      </c>
      <c r="J49" s="51">
        <v>75</v>
      </c>
      <c r="K49" s="52">
        <v>13</v>
      </c>
      <c r="L49" s="51">
        <v>7.1</v>
      </c>
    </row>
    <row r="50" spans="1:12" ht="15" x14ac:dyDescent="0.25">
      <c r="A50" s="15"/>
      <c r="B50" s="16"/>
      <c r="C50" s="11"/>
      <c r="D50" s="7" t="s">
        <v>22</v>
      </c>
      <c r="E50" s="50" t="s">
        <v>56</v>
      </c>
      <c r="F50" s="51">
        <v>200</v>
      </c>
      <c r="G50" s="51">
        <v>0.3</v>
      </c>
      <c r="H50" s="51">
        <v>0</v>
      </c>
      <c r="I50" s="51">
        <v>12.5</v>
      </c>
      <c r="J50" s="51">
        <v>51.1</v>
      </c>
      <c r="K50" s="52">
        <v>379</v>
      </c>
      <c r="L50" s="51">
        <v>3.34</v>
      </c>
    </row>
    <row r="51" spans="1:12" ht="15" x14ac:dyDescent="0.25">
      <c r="A51" s="15"/>
      <c r="B51" s="16"/>
      <c r="C51" s="11"/>
      <c r="D51" s="7" t="s">
        <v>23</v>
      </c>
      <c r="E51" s="50" t="s">
        <v>48</v>
      </c>
      <c r="F51" s="51">
        <v>40</v>
      </c>
      <c r="G51" s="51">
        <v>0.1</v>
      </c>
      <c r="H51" s="51">
        <v>8.3000000000000007</v>
      </c>
      <c r="I51" s="51">
        <v>0.1</v>
      </c>
      <c r="J51" s="51">
        <v>75</v>
      </c>
      <c r="K51" s="52">
        <v>8</v>
      </c>
      <c r="L51" s="51">
        <v>2.2999999999999998</v>
      </c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58" t="s">
        <v>78</v>
      </c>
      <c r="E53" s="50" t="s">
        <v>57</v>
      </c>
      <c r="F53" s="51">
        <v>20</v>
      </c>
      <c r="G53" s="51">
        <v>1.5</v>
      </c>
      <c r="H53" s="51">
        <v>2</v>
      </c>
      <c r="I53" s="51">
        <v>14.9</v>
      </c>
      <c r="J53" s="51">
        <v>83.4</v>
      </c>
      <c r="K53" s="52">
        <v>4</v>
      </c>
      <c r="L53" s="51">
        <v>4.87</v>
      </c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420</v>
      </c>
      <c r="G55" s="21">
        <f t="shared" ref="G55" si="8">SUM(G48:G54)</f>
        <v>15.5</v>
      </c>
      <c r="H55" s="21">
        <f t="shared" ref="H55" si="9">SUM(H48:H54)</f>
        <v>43</v>
      </c>
      <c r="I55" s="21">
        <f t="shared" ref="I55" si="10">SUM(I48:I54)</f>
        <v>28.5</v>
      </c>
      <c r="J55" s="21">
        <f t="shared" ref="J55" si="11">SUM(J48:J54)</f>
        <v>561.9</v>
      </c>
      <c r="K55" s="27"/>
      <c r="L55" s="21">
        <f t="shared" ref="L55:L97" si="12">SUM(L48:L54)</f>
        <v>44.609999999999992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58</v>
      </c>
      <c r="F60" s="51">
        <v>100</v>
      </c>
      <c r="G60" s="51">
        <v>1.1000000000000001</v>
      </c>
      <c r="H60" s="51">
        <v>5.2</v>
      </c>
      <c r="I60" s="51">
        <v>11.2</v>
      </c>
      <c r="J60" s="51">
        <v>96.5</v>
      </c>
      <c r="K60" s="52">
        <v>54</v>
      </c>
      <c r="L60" s="51">
        <v>8.4</v>
      </c>
    </row>
    <row r="61" spans="1:12" ht="15" x14ac:dyDescent="0.25">
      <c r="A61" s="15"/>
      <c r="B61" s="16"/>
      <c r="C61" s="11"/>
      <c r="D61" s="7" t="s">
        <v>28</v>
      </c>
      <c r="E61" s="50" t="s">
        <v>59</v>
      </c>
      <c r="F61" s="51">
        <v>250</v>
      </c>
      <c r="G61" s="51">
        <v>6.7</v>
      </c>
      <c r="H61" s="51">
        <v>10.199999999999999</v>
      </c>
      <c r="I61" s="51">
        <v>15.2</v>
      </c>
      <c r="J61" s="51">
        <v>178.3</v>
      </c>
      <c r="K61" s="52">
        <v>62</v>
      </c>
      <c r="L61" s="51">
        <v>15.8</v>
      </c>
    </row>
    <row r="62" spans="1:12" ht="15" x14ac:dyDescent="0.25">
      <c r="A62" s="15"/>
      <c r="B62" s="16"/>
      <c r="C62" s="11"/>
      <c r="D62" s="7" t="s">
        <v>29</v>
      </c>
      <c r="E62" s="50" t="s">
        <v>117</v>
      </c>
      <c r="F62" s="51">
        <v>100</v>
      </c>
      <c r="G62" s="51">
        <v>9.3000000000000007</v>
      </c>
      <c r="H62" s="51">
        <v>3.8</v>
      </c>
      <c r="I62" s="51">
        <v>6.9</v>
      </c>
      <c r="J62" s="51">
        <v>97.1</v>
      </c>
      <c r="K62" s="52">
        <v>244</v>
      </c>
      <c r="L62" s="51">
        <v>27</v>
      </c>
    </row>
    <row r="63" spans="1:12" ht="15" x14ac:dyDescent="0.25">
      <c r="A63" s="15"/>
      <c r="B63" s="16"/>
      <c r="C63" s="11"/>
      <c r="D63" s="7" t="s">
        <v>30</v>
      </c>
      <c r="E63" s="50" t="s">
        <v>60</v>
      </c>
      <c r="F63" s="51">
        <v>180</v>
      </c>
      <c r="G63" s="51">
        <v>3</v>
      </c>
      <c r="H63" s="51">
        <v>5.5</v>
      </c>
      <c r="I63" s="51">
        <v>24.3</v>
      </c>
      <c r="J63" s="51">
        <v>158.4</v>
      </c>
      <c r="K63" s="52">
        <v>335</v>
      </c>
      <c r="L63" s="51">
        <v>11.65</v>
      </c>
    </row>
    <row r="64" spans="1:12" ht="15" x14ac:dyDescent="0.25">
      <c r="A64" s="15"/>
      <c r="B64" s="16"/>
      <c r="C64" s="11"/>
      <c r="D64" s="7" t="s">
        <v>31</v>
      </c>
      <c r="E64" s="50" t="s">
        <v>61</v>
      </c>
      <c r="F64" s="51">
        <v>200</v>
      </c>
      <c r="G64" s="51">
        <v>0</v>
      </c>
      <c r="H64" s="51">
        <v>0</v>
      </c>
      <c r="I64" s="51">
        <v>28.2</v>
      </c>
      <c r="J64" s="51">
        <v>112.8</v>
      </c>
      <c r="K64" s="52">
        <v>411</v>
      </c>
      <c r="L64" s="51">
        <v>4</v>
      </c>
    </row>
    <row r="65" spans="1:12" ht="15" x14ac:dyDescent="0.25">
      <c r="A65" s="15"/>
      <c r="B65" s="16"/>
      <c r="C65" s="11"/>
      <c r="D65" s="7" t="s">
        <v>32</v>
      </c>
      <c r="E65" s="50" t="s">
        <v>48</v>
      </c>
      <c r="F65" s="51">
        <v>50</v>
      </c>
      <c r="G65" s="51">
        <v>3.8</v>
      </c>
      <c r="H65" s="51">
        <v>0.3</v>
      </c>
      <c r="I65" s="51">
        <v>25.1</v>
      </c>
      <c r="J65" s="51">
        <v>118.4</v>
      </c>
      <c r="K65" s="52">
        <v>8</v>
      </c>
      <c r="L65" s="51">
        <v>3.9</v>
      </c>
    </row>
    <row r="66" spans="1:12" ht="15" x14ac:dyDescent="0.25">
      <c r="A66" s="15"/>
      <c r="B66" s="16"/>
      <c r="C66" s="11"/>
      <c r="D66" s="7" t="s">
        <v>33</v>
      </c>
      <c r="E66" s="50" t="s">
        <v>53</v>
      </c>
      <c r="F66" s="51">
        <v>48</v>
      </c>
      <c r="G66" s="51">
        <v>0</v>
      </c>
      <c r="H66" s="51">
        <v>0</v>
      </c>
      <c r="I66" s="51">
        <v>0</v>
      </c>
      <c r="J66" s="51">
        <v>0</v>
      </c>
      <c r="K66" s="52">
        <v>9</v>
      </c>
      <c r="L66" s="51">
        <v>3.6</v>
      </c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928</v>
      </c>
      <c r="G69" s="21">
        <f t="shared" ref="G69" si="18">SUM(G60:G68)</f>
        <v>23.900000000000002</v>
      </c>
      <c r="H69" s="21">
        <f t="shared" ref="H69" si="19">SUM(H60:H68)</f>
        <v>25</v>
      </c>
      <c r="I69" s="21">
        <f t="shared" ref="I69" si="20">SUM(I60:I68)</f>
        <v>110.9</v>
      </c>
      <c r="J69" s="21">
        <f t="shared" ref="J69" si="21">SUM(J60:J68)</f>
        <v>761.49999999999989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64" t="s">
        <v>4</v>
      </c>
      <c r="D89" s="65"/>
      <c r="E89" s="33"/>
      <c r="F89" s="34">
        <f>F55+F59+F69+F74+F81+F88</f>
        <v>1348</v>
      </c>
      <c r="G89" s="34">
        <f t="shared" ref="G89" si="38">G55+G59+G69+G74+G81+G88</f>
        <v>39.400000000000006</v>
      </c>
      <c r="H89" s="34">
        <f t="shared" ref="H89" si="39">H55+H59+H69+H74+H81+H88</f>
        <v>68</v>
      </c>
      <c r="I89" s="34">
        <f t="shared" ref="I89" si="40">I55+I59+I69+I74+I81+I88</f>
        <v>139.4</v>
      </c>
      <c r="J89" s="34">
        <f t="shared" ref="J89" si="41">J55+J59+J69+J74+J81+J88</f>
        <v>1323.3999999999999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60" t="s">
        <v>65</v>
      </c>
      <c r="F90" s="48">
        <v>200</v>
      </c>
      <c r="G90" s="48">
        <v>4.3</v>
      </c>
      <c r="H90" s="48">
        <v>5.5</v>
      </c>
      <c r="I90" s="48">
        <v>31.1</v>
      </c>
      <c r="J90" s="48">
        <v>189.9</v>
      </c>
      <c r="K90" s="49">
        <v>184</v>
      </c>
      <c r="L90" s="48">
        <v>11.87</v>
      </c>
    </row>
    <row r="91" spans="1:12" ht="15" x14ac:dyDescent="0.25">
      <c r="A91" s="25"/>
      <c r="B91" s="16"/>
      <c r="C91" s="11"/>
      <c r="D91" s="6"/>
      <c r="E91" s="59" t="s">
        <v>66</v>
      </c>
      <c r="F91" s="51">
        <v>15</v>
      </c>
      <c r="G91" s="51">
        <v>3.5</v>
      </c>
      <c r="H91" s="51">
        <v>4.4000000000000004</v>
      </c>
      <c r="I91" s="51">
        <v>0</v>
      </c>
      <c r="J91" s="51">
        <v>54.8</v>
      </c>
      <c r="K91" s="52">
        <v>15</v>
      </c>
      <c r="L91" s="51">
        <v>12</v>
      </c>
    </row>
    <row r="92" spans="1:12" ht="15" x14ac:dyDescent="0.25">
      <c r="A92" s="25"/>
      <c r="B92" s="16"/>
      <c r="C92" s="11"/>
      <c r="D92" s="7" t="s">
        <v>22</v>
      </c>
      <c r="E92" s="59" t="s">
        <v>67</v>
      </c>
      <c r="F92" s="51">
        <v>200</v>
      </c>
      <c r="G92" s="51">
        <v>0.4</v>
      </c>
      <c r="H92" s="51">
        <v>0</v>
      </c>
      <c r="I92" s="51">
        <v>11.7</v>
      </c>
      <c r="J92" s="51">
        <v>49.7</v>
      </c>
      <c r="K92" s="52">
        <v>377</v>
      </c>
      <c r="L92" s="51">
        <v>4.45</v>
      </c>
    </row>
    <row r="93" spans="1:12" ht="15" x14ac:dyDescent="0.25">
      <c r="A93" s="25"/>
      <c r="B93" s="16"/>
      <c r="C93" s="11"/>
      <c r="D93" s="7" t="s">
        <v>23</v>
      </c>
      <c r="E93" s="50" t="s">
        <v>48</v>
      </c>
      <c r="F93" s="51">
        <v>40</v>
      </c>
      <c r="G93" s="51">
        <v>0.1</v>
      </c>
      <c r="H93" s="51">
        <v>8.3000000000000007</v>
      </c>
      <c r="I93" s="51">
        <v>0.1</v>
      </c>
      <c r="J93" s="51">
        <v>75</v>
      </c>
      <c r="K93" s="52">
        <v>94.7</v>
      </c>
      <c r="L93" s="51">
        <v>2.4</v>
      </c>
    </row>
    <row r="94" spans="1:12" ht="15" x14ac:dyDescent="0.25">
      <c r="A94" s="25"/>
      <c r="B94" s="16"/>
      <c r="C94" s="11"/>
      <c r="D94" s="7" t="s">
        <v>24</v>
      </c>
      <c r="E94" s="59" t="s">
        <v>68</v>
      </c>
      <c r="F94" s="51">
        <v>100</v>
      </c>
      <c r="G94" s="51">
        <v>0.4</v>
      </c>
      <c r="H94" s="51">
        <v>0.3</v>
      </c>
      <c r="I94" s="51">
        <v>10.3</v>
      </c>
      <c r="J94" s="51">
        <v>47</v>
      </c>
      <c r="K94" s="52">
        <v>5</v>
      </c>
      <c r="L94" s="51">
        <v>24</v>
      </c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555</v>
      </c>
      <c r="G97" s="21">
        <f t="shared" ref="G97" si="43">SUM(G90:G96)</f>
        <v>8.6999999999999993</v>
      </c>
      <c r="H97" s="21">
        <f t="shared" ref="H97" si="44">SUM(H90:H96)</f>
        <v>18.500000000000004</v>
      </c>
      <c r="I97" s="21">
        <f t="shared" ref="I97" si="45">SUM(I90:I96)</f>
        <v>53.2</v>
      </c>
      <c r="J97" s="21">
        <f t="shared" ref="J97" si="46">SUM(J90:J96)</f>
        <v>416.4</v>
      </c>
      <c r="K97" s="27"/>
      <c r="L97" s="21">
        <f t="shared" si="12"/>
        <v>54.72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9" t="s">
        <v>69</v>
      </c>
      <c r="F102" s="51">
        <v>100</v>
      </c>
      <c r="G102" s="51">
        <v>0.9</v>
      </c>
      <c r="H102" s="51">
        <v>6.2</v>
      </c>
      <c r="I102" s="51">
        <v>5.4</v>
      </c>
      <c r="J102" s="51">
        <v>82</v>
      </c>
      <c r="K102" s="52">
        <v>48</v>
      </c>
      <c r="L102" s="51">
        <v>12</v>
      </c>
    </row>
    <row r="103" spans="1:12" ht="15" x14ac:dyDescent="0.25">
      <c r="A103" s="25"/>
      <c r="B103" s="16"/>
      <c r="C103" s="11"/>
      <c r="D103" s="7" t="s">
        <v>28</v>
      </c>
      <c r="E103" s="59" t="s">
        <v>70</v>
      </c>
      <c r="F103" s="51">
        <v>250</v>
      </c>
      <c r="G103" s="51">
        <v>6.8</v>
      </c>
      <c r="H103" s="51">
        <v>9.4</v>
      </c>
      <c r="I103" s="51">
        <v>23.9</v>
      </c>
      <c r="J103" s="51">
        <v>205.5</v>
      </c>
      <c r="K103" s="52">
        <v>99</v>
      </c>
      <c r="L103" s="51">
        <v>16.23</v>
      </c>
    </row>
    <row r="104" spans="1:12" ht="15" x14ac:dyDescent="0.25">
      <c r="A104" s="25"/>
      <c r="B104" s="16"/>
      <c r="C104" s="11"/>
      <c r="D104" s="7" t="s">
        <v>29</v>
      </c>
      <c r="E104" s="59" t="s">
        <v>71</v>
      </c>
      <c r="F104" s="51">
        <v>80</v>
      </c>
      <c r="G104" s="51">
        <v>12.5</v>
      </c>
      <c r="H104" s="51">
        <v>18.3</v>
      </c>
      <c r="I104" s="61">
        <v>4.7</v>
      </c>
      <c r="J104" s="51">
        <v>234.9</v>
      </c>
      <c r="K104" s="52">
        <v>375</v>
      </c>
      <c r="L104" s="51">
        <v>25</v>
      </c>
    </row>
    <row r="105" spans="1:12" ht="15" x14ac:dyDescent="0.25">
      <c r="A105" s="25"/>
      <c r="B105" s="16"/>
      <c r="C105" s="11"/>
      <c r="D105" s="7" t="s">
        <v>30</v>
      </c>
      <c r="E105" s="59" t="s">
        <v>72</v>
      </c>
      <c r="F105" s="51">
        <v>150</v>
      </c>
      <c r="G105" s="51">
        <v>5.6</v>
      </c>
      <c r="H105" s="51">
        <v>4.7</v>
      </c>
      <c r="I105" s="51">
        <v>35.9</v>
      </c>
      <c r="J105" s="51">
        <v>208.5</v>
      </c>
      <c r="K105" s="52">
        <v>209</v>
      </c>
      <c r="L105" s="51">
        <v>9.2200000000000006</v>
      </c>
    </row>
    <row r="106" spans="1:12" ht="15" x14ac:dyDescent="0.25">
      <c r="A106" s="25"/>
      <c r="B106" s="16"/>
      <c r="C106" s="11"/>
      <c r="D106" s="7" t="s">
        <v>31</v>
      </c>
      <c r="E106" s="59" t="s">
        <v>73</v>
      </c>
      <c r="F106" s="51">
        <v>200</v>
      </c>
      <c r="G106" s="51">
        <v>0.3</v>
      </c>
      <c r="H106" s="51">
        <v>0</v>
      </c>
      <c r="I106" s="51">
        <v>32.799999999999997</v>
      </c>
      <c r="J106" s="51">
        <v>134</v>
      </c>
      <c r="K106" s="52">
        <v>401</v>
      </c>
      <c r="L106" s="51">
        <v>4.76</v>
      </c>
    </row>
    <row r="107" spans="1:12" ht="15" x14ac:dyDescent="0.25">
      <c r="A107" s="25"/>
      <c r="B107" s="16"/>
      <c r="C107" s="11"/>
      <c r="D107" s="7" t="s">
        <v>32</v>
      </c>
      <c r="E107" s="50" t="s">
        <v>48</v>
      </c>
      <c r="F107" s="51">
        <v>50</v>
      </c>
      <c r="G107" s="51">
        <v>3.8</v>
      </c>
      <c r="H107" s="51">
        <v>0.3</v>
      </c>
      <c r="I107" s="51">
        <v>25.1</v>
      </c>
      <c r="J107" s="51">
        <v>118.4</v>
      </c>
      <c r="K107" s="52">
        <v>8</v>
      </c>
      <c r="L107" s="51">
        <v>2</v>
      </c>
    </row>
    <row r="108" spans="1:12" ht="15" x14ac:dyDescent="0.25">
      <c r="A108" s="25"/>
      <c r="B108" s="16"/>
      <c r="C108" s="11"/>
      <c r="D108" s="7" t="s">
        <v>33</v>
      </c>
      <c r="E108" s="50" t="s">
        <v>53</v>
      </c>
      <c r="F108" s="51">
        <v>48</v>
      </c>
      <c r="G108" s="51">
        <v>0</v>
      </c>
      <c r="H108" s="51">
        <v>0</v>
      </c>
      <c r="I108" s="51">
        <v>0</v>
      </c>
      <c r="J108" s="51">
        <v>0</v>
      </c>
      <c r="K108" s="52">
        <v>9</v>
      </c>
      <c r="L108" s="51">
        <v>2.4</v>
      </c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878</v>
      </c>
      <c r="G111" s="21">
        <f t="shared" ref="G111" si="52">SUM(G102:G110)</f>
        <v>29.9</v>
      </c>
      <c r="H111" s="21">
        <f t="shared" ref="H111" si="53">SUM(H102:H110)</f>
        <v>38.900000000000006</v>
      </c>
      <c r="I111" s="21">
        <f t="shared" ref="I111" si="54">SUM(I102:I110)</f>
        <v>127.80000000000001</v>
      </c>
      <c r="J111" s="21">
        <f t="shared" ref="J111" si="55">SUM(J102:J110)</f>
        <v>983.3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64" t="s">
        <v>4</v>
      </c>
      <c r="D131" s="65"/>
      <c r="E131" s="33"/>
      <c r="F131" s="34">
        <f>F97+F101+F111+F116+F123+F130</f>
        <v>1433</v>
      </c>
      <c r="G131" s="34">
        <f t="shared" ref="G131" si="72">G97+G101+G111+G116+G123+G130</f>
        <v>38.599999999999994</v>
      </c>
      <c r="H131" s="34">
        <f t="shared" ref="H131" si="73">H97+H101+H111+H116+H123+H130</f>
        <v>57.400000000000006</v>
      </c>
      <c r="I131" s="34">
        <f t="shared" ref="I131" si="74">I97+I101+I111+I116+I123+I130</f>
        <v>181</v>
      </c>
      <c r="J131" s="34">
        <f t="shared" ref="J131" si="75">J97+J101+J111+J116+J123+J130</f>
        <v>1399.6999999999998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60" t="s">
        <v>75</v>
      </c>
      <c r="F132" s="48">
        <v>200</v>
      </c>
      <c r="G132" s="48">
        <v>43.3</v>
      </c>
      <c r="H132" s="48">
        <v>8.5</v>
      </c>
      <c r="I132" s="48">
        <v>33.1</v>
      </c>
      <c r="J132" s="48">
        <v>386.8</v>
      </c>
      <c r="K132" s="49">
        <v>224</v>
      </c>
      <c r="L132" s="48">
        <v>15</v>
      </c>
    </row>
    <row r="133" spans="1:12" ht="15" x14ac:dyDescent="0.25">
      <c r="A133" s="25"/>
      <c r="B133" s="16"/>
      <c r="C133" s="11"/>
      <c r="D133" s="6"/>
      <c r="E133" s="59" t="s">
        <v>76</v>
      </c>
      <c r="F133" s="51">
        <v>10</v>
      </c>
      <c r="G133" s="51">
        <v>0.1</v>
      </c>
      <c r="H133" s="51">
        <v>8.3000000000000007</v>
      </c>
      <c r="I133" s="51">
        <v>0.1</v>
      </c>
      <c r="J133" s="51">
        <v>75</v>
      </c>
      <c r="K133" s="52">
        <v>13</v>
      </c>
      <c r="L133" s="51">
        <v>7</v>
      </c>
    </row>
    <row r="134" spans="1:12" ht="15" x14ac:dyDescent="0.25">
      <c r="A134" s="25"/>
      <c r="B134" s="16"/>
      <c r="C134" s="11"/>
      <c r="D134" s="7" t="s">
        <v>22</v>
      </c>
      <c r="E134" s="59" t="s">
        <v>77</v>
      </c>
      <c r="F134" s="51">
        <v>200</v>
      </c>
      <c r="G134" s="51">
        <v>1</v>
      </c>
      <c r="H134" s="51">
        <v>0.6</v>
      </c>
      <c r="I134" s="51">
        <v>19.8</v>
      </c>
      <c r="J134" s="51">
        <v>88.7</v>
      </c>
      <c r="K134" s="52">
        <v>433</v>
      </c>
      <c r="L134" s="51">
        <v>10.76</v>
      </c>
    </row>
    <row r="135" spans="1:12" ht="15" x14ac:dyDescent="0.25">
      <c r="A135" s="25"/>
      <c r="B135" s="16"/>
      <c r="C135" s="11"/>
      <c r="D135" s="7" t="s">
        <v>23</v>
      </c>
      <c r="E135" s="50" t="s">
        <v>48</v>
      </c>
      <c r="F135" s="51">
        <v>40</v>
      </c>
      <c r="G135" s="51">
        <v>3.1</v>
      </c>
      <c r="H135" s="51">
        <v>0.2</v>
      </c>
      <c r="I135" s="51">
        <v>20.100000000000001</v>
      </c>
      <c r="J135" s="51">
        <v>94.7</v>
      </c>
      <c r="K135" s="52">
        <v>8</v>
      </c>
      <c r="L135" s="51">
        <v>2.4</v>
      </c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58" t="s">
        <v>78</v>
      </c>
      <c r="E137" s="59" t="s">
        <v>79</v>
      </c>
      <c r="F137" s="51">
        <v>20</v>
      </c>
      <c r="G137" s="51">
        <v>0.2</v>
      </c>
      <c r="H137" s="51">
        <v>0</v>
      </c>
      <c r="I137" s="51">
        <v>18</v>
      </c>
      <c r="J137" s="51">
        <v>65.2</v>
      </c>
      <c r="K137" s="52"/>
      <c r="L137" s="51">
        <v>5.76</v>
      </c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470</v>
      </c>
      <c r="G139" s="21">
        <f t="shared" ref="G139" si="77">SUM(G132:G138)</f>
        <v>47.7</v>
      </c>
      <c r="H139" s="21">
        <f t="shared" ref="H139" si="78">SUM(H132:H138)</f>
        <v>17.600000000000001</v>
      </c>
      <c r="I139" s="21">
        <f t="shared" ref="I139" si="79">SUM(I132:I138)</f>
        <v>91.1</v>
      </c>
      <c r="J139" s="21">
        <f t="shared" ref="J139" si="80">SUM(J132:J138)</f>
        <v>710.40000000000009</v>
      </c>
      <c r="K139" s="27"/>
      <c r="L139" s="21">
        <f t="shared" ref="L139:L181" si="81">SUM(L132:L138)</f>
        <v>40.919999999999995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9" t="s">
        <v>74</v>
      </c>
      <c r="F144" s="51">
        <v>100</v>
      </c>
      <c r="G144" s="51">
        <v>1.1000000000000001</v>
      </c>
      <c r="H144" s="51">
        <v>0.2</v>
      </c>
      <c r="I144" s="51">
        <v>3.8</v>
      </c>
      <c r="J144" s="51">
        <v>24.1</v>
      </c>
      <c r="K144" s="52"/>
      <c r="L144" s="51">
        <v>5.7</v>
      </c>
    </row>
    <row r="145" spans="1:12" ht="15" x14ac:dyDescent="0.25">
      <c r="A145" s="25"/>
      <c r="B145" s="16"/>
      <c r="C145" s="11"/>
      <c r="D145" s="7" t="s">
        <v>28</v>
      </c>
      <c r="E145" s="59" t="s">
        <v>80</v>
      </c>
      <c r="F145" s="51">
        <v>250</v>
      </c>
      <c r="G145" s="51">
        <v>6.1</v>
      </c>
      <c r="H145" s="51">
        <v>10.6</v>
      </c>
      <c r="I145" s="51">
        <v>10</v>
      </c>
      <c r="J145" s="51">
        <v>157.80000000000001</v>
      </c>
      <c r="K145" s="52">
        <v>84</v>
      </c>
      <c r="L145" s="51">
        <v>14.9</v>
      </c>
    </row>
    <row r="146" spans="1:12" ht="15" x14ac:dyDescent="0.25">
      <c r="A146" s="25"/>
      <c r="B146" s="16"/>
      <c r="C146" s="11"/>
      <c r="D146" s="7" t="s">
        <v>29</v>
      </c>
      <c r="E146" s="59" t="s">
        <v>82</v>
      </c>
      <c r="F146" s="51">
        <v>200</v>
      </c>
      <c r="G146" s="51">
        <v>15.5</v>
      </c>
      <c r="H146" s="51">
        <v>22</v>
      </c>
      <c r="I146" s="51">
        <v>49.4</v>
      </c>
      <c r="J146" s="51">
        <v>457.3</v>
      </c>
      <c r="K146" s="52">
        <v>311</v>
      </c>
      <c r="L146" s="51">
        <v>34</v>
      </c>
    </row>
    <row r="147" spans="1:12" ht="15" x14ac:dyDescent="0.2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7" t="s">
        <v>31</v>
      </c>
      <c r="E148" s="59" t="s">
        <v>83</v>
      </c>
      <c r="F148" s="51">
        <v>200</v>
      </c>
      <c r="G148" s="51">
        <v>0.2</v>
      </c>
      <c r="H148" s="51">
        <v>0.2</v>
      </c>
      <c r="I148" s="51">
        <v>27.1</v>
      </c>
      <c r="J148" s="51">
        <v>111.1</v>
      </c>
      <c r="K148" s="52">
        <v>394</v>
      </c>
      <c r="L148" s="51">
        <v>4.43</v>
      </c>
    </row>
    <row r="149" spans="1:12" ht="15" x14ac:dyDescent="0.25">
      <c r="A149" s="25"/>
      <c r="B149" s="16"/>
      <c r="C149" s="11"/>
      <c r="D149" s="7" t="s">
        <v>32</v>
      </c>
      <c r="E149" s="50" t="s">
        <v>48</v>
      </c>
      <c r="F149" s="51">
        <v>50</v>
      </c>
      <c r="G149" s="51">
        <v>3.8</v>
      </c>
      <c r="H149" s="51">
        <v>0.3</v>
      </c>
      <c r="I149" s="51">
        <v>25.1</v>
      </c>
      <c r="J149" s="51">
        <v>118.4</v>
      </c>
      <c r="K149" s="52">
        <v>8</v>
      </c>
      <c r="L149" s="51">
        <v>2.4</v>
      </c>
    </row>
    <row r="150" spans="1:12" ht="15" x14ac:dyDescent="0.25">
      <c r="A150" s="25"/>
      <c r="B150" s="16"/>
      <c r="C150" s="11"/>
      <c r="D150" s="7" t="s">
        <v>33</v>
      </c>
      <c r="E150" s="50" t="s">
        <v>53</v>
      </c>
      <c r="F150" s="51">
        <v>48</v>
      </c>
      <c r="G150" s="51">
        <v>0</v>
      </c>
      <c r="H150" s="51">
        <v>0</v>
      </c>
      <c r="I150" s="51">
        <v>0</v>
      </c>
      <c r="J150" s="51">
        <v>0</v>
      </c>
      <c r="K150" s="52">
        <v>9</v>
      </c>
      <c r="L150" s="51">
        <v>2</v>
      </c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848</v>
      </c>
      <c r="G153" s="21">
        <f t="shared" ref="G153" si="87">SUM(G144:G152)</f>
        <v>26.7</v>
      </c>
      <c r="H153" s="21">
        <f t="shared" ref="H153" si="88">SUM(H144:H152)</f>
        <v>33.299999999999997</v>
      </c>
      <c r="I153" s="21">
        <f t="shared" ref="I153" si="89">SUM(I144:I152)</f>
        <v>115.4</v>
      </c>
      <c r="J153" s="21">
        <f t="shared" ref="J153" si="90">SUM(J144:J152)</f>
        <v>868.7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64" t="s">
        <v>4</v>
      </c>
      <c r="D173" s="65"/>
      <c r="E173" s="33"/>
      <c r="F173" s="34">
        <f>F139+F143+F153+F158+F165+F172</f>
        <v>1318</v>
      </c>
      <c r="G173" s="34">
        <f t="shared" ref="G173" si="107">G139+G143+G153+G158+G165+G172</f>
        <v>74.400000000000006</v>
      </c>
      <c r="H173" s="34">
        <f t="shared" ref="H173" si="108">H139+H143+H153+H158+H165+H172</f>
        <v>50.9</v>
      </c>
      <c r="I173" s="34">
        <f t="shared" ref="I173" si="109">I139+I143+I153+I158+I165+I172</f>
        <v>206.5</v>
      </c>
      <c r="J173" s="34">
        <f t="shared" ref="J173" si="110">J139+J143+J153+J158+J165+J172</f>
        <v>1579.1000000000001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60" t="s">
        <v>84</v>
      </c>
      <c r="F174" s="48">
        <v>200</v>
      </c>
      <c r="G174" s="48">
        <v>8.3000000000000007</v>
      </c>
      <c r="H174" s="48">
        <v>10.3</v>
      </c>
      <c r="I174" s="48">
        <v>24</v>
      </c>
      <c r="J174" s="48">
        <v>222.6</v>
      </c>
      <c r="K174" s="49">
        <v>204</v>
      </c>
      <c r="L174" s="48">
        <v>15</v>
      </c>
    </row>
    <row r="175" spans="1:12" ht="15" x14ac:dyDescent="0.25">
      <c r="A175" s="25"/>
      <c r="B175" s="16"/>
      <c r="C175" s="11"/>
      <c r="D175" s="6"/>
      <c r="E175" s="59" t="s">
        <v>85</v>
      </c>
      <c r="F175" s="51">
        <v>10</v>
      </c>
      <c r="G175" s="51">
        <v>0.1</v>
      </c>
      <c r="H175" s="51">
        <v>8.3000000000000007</v>
      </c>
      <c r="I175" s="51">
        <v>0.1</v>
      </c>
      <c r="J175" s="51">
        <v>75</v>
      </c>
      <c r="K175" s="52">
        <v>13</v>
      </c>
      <c r="L175" s="51">
        <v>7</v>
      </c>
    </row>
    <row r="176" spans="1:12" ht="15" x14ac:dyDescent="0.25">
      <c r="A176" s="25"/>
      <c r="B176" s="16"/>
      <c r="C176" s="11"/>
      <c r="D176" s="7" t="s">
        <v>22</v>
      </c>
      <c r="E176" s="59" t="s">
        <v>56</v>
      </c>
      <c r="F176" s="51">
        <v>200</v>
      </c>
      <c r="G176" s="51">
        <v>0.3</v>
      </c>
      <c r="H176" s="51">
        <v>0</v>
      </c>
      <c r="I176" s="51">
        <v>12.5</v>
      </c>
      <c r="J176" s="51">
        <v>51.1</v>
      </c>
      <c r="K176" s="52">
        <v>379</v>
      </c>
      <c r="L176" s="51">
        <v>9.11</v>
      </c>
    </row>
    <row r="177" spans="1:12" ht="15" x14ac:dyDescent="0.25">
      <c r="A177" s="25"/>
      <c r="B177" s="16"/>
      <c r="C177" s="11"/>
      <c r="D177" s="7" t="s">
        <v>23</v>
      </c>
      <c r="E177" s="50" t="s">
        <v>48</v>
      </c>
      <c r="F177" s="51">
        <v>40</v>
      </c>
      <c r="G177" s="51">
        <v>3.1</v>
      </c>
      <c r="H177" s="51">
        <v>0.2</v>
      </c>
      <c r="I177" s="51">
        <v>20.100000000000001</v>
      </c>
      <c r="J177" s="51">
        <v>94.7</v>
      </c>
      <c r="K177" s="52">
        <v>8</v>
      </c>
      <c r="L177" s="51">
        <v>2.4</v>
      </c>
    </row>
    <row r="178" spans="1:12" ht="15" x14ac:dyDescent="0.25">
      <c r="A178" s="25"/>
      <c r="B178" s="16"/>
      <c r="C178" s="11"/>
      <c r="D178" s="7" t="s">
        <v>24</v>
      </c>
      <c r="E178" s="59" t="s">
        <v>86</v>
      </c>
      <c r="F178" s="51">
        <v>100</v>
      </c>
      <c r="G178" s="51">
        <v>0.8</v>
      </c>
      <c r="H178" s="51">
        <v>0.2</v>
      </c>
      <c r="I178" s="51">
        <v>7.5</v>
      </c>
      <c r="J178" s="51">
        <v>38</v>
      </c>
      <c r="K178" s="52">
        <v>4</v>
      </c>
      <c r="L178" s="51">
        <v>22</v>
      </c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550</v>
      </c>
      <c r="G181" s="21">
        <f t="shared" ref="G181" si="112">SUM(G174:G180)</f>
        <v>12.600000000000001</v>
      </c>
      <c r="H181" s="21">
        <f t="shared" ref="H181" si="113">SUM(H174:H180)</f>
        <v>19</v>
      </c>
      <c r="I181" s="21">
        <f t="shared" ref="I181" si="114">SUM(I174:I180)</f>
        <v>64.2</v>
      </c>
      <c r="J181" s="21">
        <f t="shared" ref="J181" si="115">SUM(J174:J180)</f>
        <v>481.40000000000003</v>
      </c>
      <c r="K181" s="27"/>
      <c r="L181" s="21">
        <f t="shared" si="81"/>
        <v>55.51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9" t="s">
        <v>87</v>
      </c>
      <c r="F186" s="51">
        <v>100</v>
      </c>
      <c r="G186" s="51">
        <v>1.1000000000000001</v>
      </c>
      <c r="H186" s="51">
        <v>5.0999999999999996</v>
      </c>
      <c r="I186" s="51">
        <v>8.6999999999999993</v>
      </c>
      <c r="J186" s="51">
        <v>85.5</v>
      </c>
      <c r="K186" s="52">
        <v>71</v>
      </c>
      <c r="L186" s="51">
        <v>3.4</v>
      </c>
    </row>
    <row r="187" spans="1:12" ht="15" x14ac:dyDescent="0.25">
      <c r="A187" s="25"/>
      <c r="B187" s="16"/>
      <c r="C187" s="11"/>
      <c r="D187" s="7" t="s">
        <v>28</v>
      </c>
      <c r="E187" s="59" t="s">
        <v>88</v>
      </c>
      <c r="F187" s="51">
        <v>250</v>
      </c>
      <c r="G187" s="61">
        <v>6.6</v>
      </c>
      <c r="H187" s="51">
        <v>6.9</v>
      </c>
      <c r="I187" s="51">
        <v>18</v>
      </c>
      <c r="J187" s="51">
        <v>160</v>
      </c>
      <c r="K187" s="52">
        <v>112</v>
      </c>
      <c r="L187" s="51">
        <v>12.76</v>
      </c>
    </row>
    <row r="188" spans="1:12" ht="15" x14ac:dyDescent="0.25">
      <c r="A188" s="25"/>
      <c r="B188" s="16"/>
      <c r="C188" s="11"/>
      <c r="D188" s="7" t="s">
        <v>29</v>
      </c>
      <c r="E188" s="59" t="s">
        <v>89</v>
      </c>
      <c r="F188" s="51">
        <v>100</v>
      </c>
      <c r="G188" s="51">
        <v>16.8</v>
      </c>
      <c r="H188" s="51">
        <v>9.1999999999999993</v>
      </c>
      <c r="I188" s="51">
        <v>0</v>
      </c>
      <c r="J188" s="51">
        <v>170.1</v>
      </c>
      <c r="K188" s="52">
        <v>255</v>
      </c>
      <c r="L188" s="51">
        <v>30.4</v>
      </c>
    </row>
    <row r="189" spans="1:12" ht="15" x14ac:dyDescent="0.25">
      <c r="A189" s="25"/>
      <c r="B189" s="16"/>
      <c r="C189" s="11"/>
      <c r="D189" s="7" t="s">
        <v>30</v>
      </c>
      <c r="E189" s="59" t="s">
        <v>90</v>
      </c>
      <c r="F189" s="51">
        <v>180</v>
      </c>
      <c r="G189" s="51">
        <v>3.5</v>
      </c>
      <c r="H189" s="51">
        <v>5.6</v>
      </c>
      <c r="I189" s="61">
        <v>28.4</v>
      </c>
      <c r="J189" s="51">
        <v>178</v>
      </c>
      <c r="K189" s="52">
        <v>333</v>
      </c>
      <c r="L189" s="51">
        <v>5.2</v>
      </c>
    </row>
    <row r="190" spans="1:12" ht="15" x14ac:dyDescent="0.25">
      <c r="A190" s="25"/>
      <c r="B190" s="16"/>
      <c r="C190" s="11"/>
      <c r="D190" s="7" t="s">
        <v>31</v>
      </c>
      <c r="E190" s="50" t="s">
        <v>61</v>
      </c>
      <c r="F190" s="51">
        <v>200</v>
      </c>
      <c r="G190" s="51">
        <v>0</v>
      </c>
      <c r="H190" s="51">
        <v>0</v>
      </c>
      <c r="I190" s="51">
        <v>28.2</v>
      </c>
      <c r="J190" s="51">
        <v>112.8</v>
      </c>
      <c r="K190" s="52">
        <v>411</v>
      </c>
      <c r="L190" s="51">
        <v>4.87</v>
      </c>
    </row>
    <row r="191" spans="1:12" ht="15" x14ac:dyDescent="0.25">
      <c r="A191" s="25"/>
      <c r="B191" s="16"/>
      <c r="C191" s="11"/>
      <c r="D191" s="7" t="s">
        <v>32</v>
      </c>
      <c r="E191" s="50" t="s">
        <v>48</v>
      </c>
      <c r="F191" s="51">
        <v>50</v>
      </c>
      <c r="G191" s="51">
        <v>3.8</v>
      </c>
      <c r="H191" s="51">
        <v>0.3</v>
      </c>
      <c r="I191" s="51">
        <v>25.1</v>
      </c>
      <c r="J191" s="51">
        <v>118.4</v>
      </c>
      <c r="K191" s="52">
        <v>8</v>
      </c>
      <c r="L191" s="51">
        <v>3.9</v>
      </c>
    </row>
    <row r="192" spans="1:12" ht="15" x14ac:dyDescent="0.25">
      <c r="A192" s="25"/>
      <c r="B192" s="16"/>
      <c r="C192" s="11"/>
      <c r="D192" s="7" t="s">
        <v>33</v>
      </c>
      <c r="E192" s="50" t="s">
        <v>53</v>
      </c>
      <c r="F192" s="51">
        <v>48</v>
      </c>
      <c r="G192" s="51">
        <v>0</v>
      </c>
      <c r="H192" s="51">
        <v>0</v>
      </c>
      <c r="I192" s="51">
        <v>0</v>
      </c>
      <c r="J192" s="51">
        <v>0</v>
      </c>
      <c r="K192" s="52">
        <v>9</v>
      </c>
      <c r="L192" s="51">
        <v>3.6</v>
      </c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>
        <v>8</v>
      </c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928</v>
      </c>
      <c r="G195" s="21">
        <f t="shared" ref="G195" si="121">SUM(G186:G194)</f>
        <v>31.8</v>
      </c>
      <c r="H195" s="21">
        <f t="shared" ref="H195" si="122">SUM(H186:H194)</f>
        <v>27.099999999999998</v>
      </c>
      <c r="I195" s="21">
        <f t="shared" ref="I195" si="123">SUM(I186:I194)</f>
        <v>108.4</v>
      </c>
      <c r="J195" s="21">
        <f t="shared" ref="J195" si="124">SUM(J186:J194)</f>
        <v>824.8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64" t="s">
        <v>4</v>
      </c>
      <c r="D215" s="65"/>
      <c r="E215" s="33"/>
      <c r="F215" s="34">
        <f>F181+F185+F195+F200+F207+F214</f>
        <v>1478</v>
      </c>
      <c r="G215" s="34">
        <f t="shared" ref="G215" si="141">G181+G185+G195+G200+G207+G214</f>
        <v>44.400000000000006</v>
      </c>
      <c r="H215" s="34">
        <f t="shared" ref="H215" si="142">H181+H185+H195+H200+H207+H214</f>
        <v>46.099999999999994</v>
      </c>
      <c r="I215" s="34">
        <f t="shared" ref="I215" si="143">I181+I185+I195+I200+I207+I214</f>
        <v>172.60000000000002</v>
      </c>
      <c r="J215" s="34">
        <f t="shared" ref="J215" si="144">J181+J185+J195+J200+J207+J214</f>
        <v>1306.2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 t="s">
        <v>91</v>
      </c>
      <c r="F216" s="48">
        <v>200</v>
      </c>
      <c r="G216" s="48">
        <v>5.6</v>
      </c>
      <c r="H216" s="48">
        <v>6.7</v>
      </c>
      <c r="I216" s="48">
        <v>38.6</v>
      </c>
      <c r="J216" s="48">
        <v>237.2</v>
      </c>
      <c r="K216" s="49">
        <v>184</v>
      </c>
      <c r="L216" s="48">
        <v>9.67</v>
      </c>
    </row>
    <row r="217" spans="1:12" ht="15" x14ac:dyDescent="0.25">
      <c r="A217" s="25"/>
      <c r="B217" s="16"/>
      <c r="C217" s="11"/>
      <c r="D217" s="6"/>
      <c r="E217" s="50" t="s">
        <v>85</v>
      </c>
      <c r="F217" s="51">
        <v>10</v>
      </c>
      <c r="G217" s="51">
        <v>0.1</v>
      </c>
      <c r="H217" s="51">
        <v>8.3000000000000007</v>
      </c>
      <c r="I217" s="51">
        <v>0.1</v>
      </c>
      <c r="J217" s="51">
        <v>75</v>
      </c>
      <c r="K217" s="52">
        <v>13</v>
      </c>
      <c r="L217" s="51">
        <v>6.7</v>
      </c>
    </row>
    <row r="218" spans="1:12" ht="15" x14ac:dyDescent="0.25">
      <c r="A218" s="25"/>
      <c r="B218" s="16"/>
      <c r="C218" s="11"/>
      <c r="D218" s="7" t="s">
        <v>22</v>
      </c>
      <c r="E218" s="50" t="s">
        <v>111</v>
      </c>
      <c r="F218" s="51">
        <v>200</v>
      </c>
      <c r="G218" s="51">
        <v>0.3</v>
      </c>
      <c r="H218" s="51">
        <v>0</v>
      </c>
      <c r="I218" s="51">
        <v>16.399999999999999</v>
      </c>
      <c r="J218" s="51">
        <v>67.8</v>
      </c>
      <c r="K218" s="52">
        <v>431</v>
      </c>
      <c r="L218" s="51">
        <v>3.4</v>
      </c>
    </row>
    <row r="219" spans="1:12" ht="15" x14ac:dyDescent="0.25">
      <c r="A219" s="25"/>
      <c r="B219" s="16"/>
      <c r="C219" s="11"/>
      <c r="D219" s="7" t="s">
        <v>23</v>
      </c>
      <c r="E219" s="50" t="s">
        <v>48</v>
      </c>
      <c r="F219" s="51">
        <v>40</v>
      </c>
      <c r="G219" s="51">
        <v>0.1</v>
      </c>
      <c r="H219" s="51">
        <v>8.3000000000000007</v>
      </c>
      <c r="I219" s="51">
        <v>0.1</v>
      </c>
      <c r="J219" s="51">
        <v>75</v>
      </c>
      <c r="K219" s="52">
        <v>8</v>
      </c>
      <c r="L219" s="51">
        <v>2.0299999999999998</v>
      </c>
    </row>
    <row r="220" spans="1:12" ht="15" x14ac:dyDescent="0.25">
      <c r="A220" s="25"/>
      <c r="B220" s="16"/>
      <c r="C220" s="11"/>
      <c r="D220" s="7" t="s">
        <v>24</v>
      </c>
      <c r="E220" s="59" t="s">
        <v>68</v>
      </c>
      <c r="F220" s="51">
        <v>100</v>
      </c>
      <c r="G220" s="51">
        <v>0.4</v>
      </c>
      <c r="H220" s="51">
        <v>0.3</v>
      </c>
      <c r="I220" s="51">
        <v>10.3</v>
      </c>
      <c r="J220" s="51">
        <v>47</v>
      </c>
      <c r="K220" s="52"/>
      <c r="L220" s="51">
        <v>24</v>
      </c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550</v>
      </c>
      <c r="G223" s="21">
        <f t="shared" ref="G223" si="146">SUM(G216:G222)</f>
        <v>6.4999999999999991</v>
      </c>
      <c r="H223" s="21">
        <f t="shared" ref="H223" si="147">SUM(H216:H222)</f>
        <v>23.6</v>
      </c>
      <c r="I223" s="21">
        <f t="shared" ref="I223" si="148">SUM(I216:I222)</f>
        <v>65.5</v>
      </c>
      <c r="J223" s="21">
        <f t="shared" ref="J223" si="149">SUM(J216:J222)</f>
        <v>502</v>
      </c>
      <c r="K223" s="27"/>
      <c r="L223" s="21">
        <f t="shared" ref="L223:L265" si="150">SUM(L216:L222)</f>
        <v>45.8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69</v>
      </c>
      <c r="F228" s="51">
        <v>100</v>
      </c>
      <c r="G228" s="51">
        <v>0.8</v>
      </c>
      <c r="H228" s="51">
        <v>0.1</v>
      </c>
      <c r="I228" s="51">
        <v>2.5</v>
      </c>
      <c r="J228" s="51">
        <v>14</v>
      </c>
      <c r="K228" s="52">
        <v>94</v>
      </c>
      <c r="L228" s="51"/>
    </row>
    <row r="229" spans="1:12" ht="15" x14ac:dyDescent="0.25">
      <c r="A229" s="25"/>
      <c r="B229" s="16"/>
      <c r="C229" s="11"/>
      <c r="D229" s="7" t="s">
        <v>28</v>
      </c>
      <c r="E229" s="50" t="s">
        <v>92</v>
      </c>
      <c r="F229" s="51">
        <v>200</v>
      </c>
      <c r="G229" s="51">
        <v>5.6</v>
      </c>
      <c r="H229" s="51">
        <v>6.7</v>
      </c>
      <c r="I229" s="51">
        <v>38.6</v>
      </c>
      <c r="J229" s="51">
        <v>237.2</v>
      </c>
      <c r="K229" s="52">
        <v>95</v>
      </c>
      <c r="L229" s="51">
        <v>11.12</v>
      </c>
    </row>
    <row r="230" spans="1:12" ht="15" x14ac:dyDescent="0.25">
      <c r="A230" s="25"/>
      <c r="B230" s="16"/>
      <c r="C230" s="11"/>
      <c r="D230" s="7" t="s">
        <v>29</v>
      </c>
      <c r="E230" s="50" t="s">
        <v>93</v>
      </c>
      <c r="F230" s="51">
        <v>100</v>
      </c>
      <c r="G230" s="51">
        <v>13.1</v>
      </c>
      <c r="H230" s="51">
        <v>16.100000000000001</v>
      </c>
      <c r="I230" s="51">
        <v>12.1</v>
      </c>
      <c r="J230" s="51">
        <v>246.2</v>
      </c>
      <c r="K230" s="52">
        <v>279</v>
      </c>
      <c r="L230" s="51">
        <v>43</v>
      </c>
    </row>
    <row r="231" spans="1:12" ht="15" x14ac:dyDescent="0.25">
      <c r="A231" s="25"/>
      <c r="B231" s="16"/>
      <c r="C231" s="11"/>
      <c r="D231" s="7" t="s">
        <v>30</v>
      </c>
      <c r="E231" s="50" t="s">
        <v>94</v>
      </c>
      <c r="F231" s="51">
        <v>180</v>
      </c>
      <c r="G231" s="51">
        <v>9.9</v>
      </c>
      <c r="H231" s="51">
        <v>11.5</v>
      </c>
      <c r="I231" s="51">
        <v>44.6</v>
      </c>
      <c r="J231" s="51">
        <v>321.89999999999998</v>
      </c>
      <c r="K231" s="52">
        <v>171</v>
      </c>
      <c r="L231" s="51">
        <v>5.8</v>
      </c>
    </row>
    <row r="232" spans="1:12" ht="15" x14ac:dyDescent="0.25">
      <c r="A232" s="25"/>
      <c r="B232" s="16"/>
      <c r="C232" s="11"/>
      <c r="D232" s="7" t="s">
        <v>31</v>
      </c>
      <c r="E232" s="59" t="s">
        <v>83</v>
      </c>
      <c r="F232" s="51">
        <v>200</v>
      </c>
      <c r="G232" s="51">
        <v>0.2</v>
      </c>
      <c r="H232" s="51">
        <v>0.2</v>
      </c>
      <c r="I232" s="51">
        <v>27.1</v>
      </c>
      <c r="J232" s="51">
        <v>111.1</v>
      </c>
      <c r="K232" s="52">
        <v>394</v>
      </c>
      <c r="L232" s="51">
        <v>4.12</v>
      </c>
    </row>
    <row r="233" spans="1:12" ht="15" x14ac:dyDescent="0.25">
      <c r="A233" s="25"/>
      <c r="B233" s="16"/>
      <c r="C233" s="11"/>
      <c r="D233" s="7" t="s">
        <v>32</v>
      </c>
      <c r="E233" s="50" t="s">
        <v>48</v>
      </c>
      <c r="F233" s="51">
        <v>50</v>
      </c>
      <c r="G233" s="51">
        <v>3.8</v>
      </c>
      <c r="H233" s="51">
        <v>0.3</v>
      </c>
      <c r="I233" s="51">
        <v>25.1</v>
      </c>
      <c r="J233" s="51">
        <v>118.4</v>
      </c>
      <c r="K233" s="52">
        <v>8</v>
      </c>
      <c r="L233" s="51">
        <v>2</v>
      </c>
    </row>
    <row r="234" spans="1:12" ht="15" x14ac:dyDescent="0.25">
      <c r="A234" s="25"/>
      <c r="B234" s="16"/>
      <c r="C234" s="11"/>
      <c r="D234" s="7" t="s">
        <v>33</v>
      </c>
      <c r="E234" s="50" t="s">
        <v>53</v>
      </c>
      <c r="F234" s="51">
        <v>48</v>
      </c>
      <c r="G234" s="51">
        <v>0</v>
      </c>
      <c r="H234" s="51">
        <v>0</v>
      </c>
      <c r="I234" s="51">
        <v>0</v>
      </c>
      <c r="J234" s="51">
        <v>0</v>
      </c>
      <c r="K234" s="52">
        <v>9</v>
      </c>
      <c r="L234" s="51">
        <v>2.0299999999999998</v>
      </c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878</v>
      </c>
      <c r="G237" s="21">
        <f t="shared" ref="G237" si="156">SUM(G228:G236)</f>
        <v>33.4</v>
      </c>
      <c r="H237" s="21">
        <f t="shared" ref="H237" si="157">SUM(H228:H236)</f>
        <v>34.900000000000006</v>
      </c>
      <c r="I237" s="21">
        <f t="shared" ref="I237" si="158">SUM(I228:I236)</f>
        <v>150</v>
      </c>
      <c r="J237" s="21">
        <f t="shared" ref="J237" si="159">SUM(J228:J236)</f>
        <v>1048.8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64" t="s">
        <v>4</v>
      </c>
      <c r="D257" s="65"/>
      <c r="E257" s="33"/>
      <c r="F257" s="34">
        <f>F223+F227+F237+F242+F249+F256</f>
        <v>1428</v>
      </c>
      <c r="G257" s="34">
        <f t="shared" ref="G257" si="176">G223+G227+G237+G242+G249+G256</f>
        <v>39.9</v>
      </c>
      <c r="H257" s="34">
        <f t="shared" ref="H257" si="177">H223+H227+H237+H242+H249+H256</f>
        <v>58.500000000000007</v>
      </c>
      <c r="I257" s="34">
        <f t="shared" ref="I257" si="178">I223+I227+I237+I242+I249+I256</f>
        <v>215.5</v>
      </c>
      <c r="J257" s="34">
        <f t="shared" ref="J257" si="179">J223+J227+J237+J242+J249+J256</f>
        <v>1550.8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 t="s">
        <v>95</v>
      </c>
      <c r="F258" s="48">
        <v>200</v>
      </c>
      <c r="G258" s="48">
        <v>5</v>
      </c>
      <c r="H258" s="48">
        <v>12.5</v>
      </c>
      <c r="I258" s="48">
        <v>44.4</v>
      </c>
      <c r="J258" s="48">
        <v>308.89999999999998</v>
      </c>
      <c r="K258" s="49">
        <v>192</v>
      </c>
      <c r="L258" s="48">
        <v>14.65</v>
      </c>
    </row>
    <row r="259" spans="1:12" ht="15" x14ac:dyDescent="0.25">
      <c r="A259" s="25"/>
      <c r="B259" s="16"/>
      <c r="C259" s="11"/>
      <c r="D259" s="6"/>
      <c r="E259" s="50" t="s">
        <v>66</v>
      </c>
      <c r="F259" s="51">
        <v>15</v>
      </c>
      <c r="G259" s="51">
        <v>3.5</v>
      </c>
      <c r="H259" s="51">
        <v>4.4000000000000004</v>
      </c>
      <c r="I259" s="51">
        <v>0</v>
      </c>
      <c r="J259" s="51">
        <v>54.6</v>
      </c>
      <c r="K259" s="52">
        <v>15</v>
      </c>
      <c r="L259" s="51">
        <v>11.5</v>
      </c>
    </row>
    <row r="260" spans="1:12" ht="15" x14ac:dyDescent="0.25">
      <c r="A260" s="25"/>
      <c r="B260" s="16"/>
      <c r="C260" s="11"/>
      <c r="D260" s="7" t="s">
        <v>22</v>
      </c>
      <c r="E260" s="50" t="s">
        <v>96</v>
      </c>
      <c r="F260" s="51">
        <v>200</v>
      </c>
      <c r="G260" s="51">
        <v>1</v>
      </c>
      <c r="H260" s="51">
        <v>0.6</v>
      </c>
      <c r="I260" s="51">
        <v>19.8</v>
      </c>
      <c r="J260" s="51">
        <v>88.7</v>
      </c>
      <c r="K260" s="52">
        <v>433</v>
      </c>
      <c r="L260" s="51">
        <v>9.02</v>
      </c>
    </row>
    <row r="261" spans="1:12" ht="15" x14ac:dyDescent="0.25">
      <c r="A261" s="25"/>
      <c r="B261" s="16"/>
      <c r="C261" s="11"/>
      <c r="D261" s="7" t="s">
        <v>23</v>
      </c>
      <c r="E261" s="50" t="s">
        <v>48</v>
      </c>
      <c r="F261" s="51">
        <v>40</v>
      </c>
      <c r="G261" s="51">
        <v>3.1</v>
      </c>
      <c r="H261" s="51">
        <v>0.2</v>
      </c>
      <c r="I261" s="51">
        <v>20.100000000000001</v>
      </c>
      <c r="J261" s="51">
        <v>94.7</v>
      </c>
      <c r="K261" s="52">
        <v>8</v>
      </c>
      <c r="L261" s="51">
        <v>2</v>
      </c>
    </row>
    <row r="262" spans="1:12" ht="15" x14ac:dyDescent="0.25">
      <c r="A262" s="25"/>
      <c r="B262" s="16"/>
      <c r="C262" s="11"/>
      <c r="D262" s="7" t="s">
        <v>24</v>
      </c>
      <c r="E262" s="50" t="s">
        <v>97</v>
      </c>
      <c r="F262" s="51">
        <v>100</v>
      </c>
      <c r="G262" s="51">
        <v>1.5</v>
      </c>
      <c r="H262" s="51">
        <v>0.5</v>
      </c>
      <c r="I262" s="51">
        <v>21</v>
      </c>
      <c r="J262" s="51">
        <v>96</v>
      </c>
      <c r="K262" s="52">
        <v>5</v>
      </c>
      <c r="L262" s="51">
        <v>15</v>
      </c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555</v>
      </c>
      <c r="G265" s="21">
        <f t="shared" ref="G265" si="181">SUM(G258:G264)</f>
        <v>14.1</v>
      </c>
      <c r="H265" s="21">
        <f t="shared" ref="H265" si="182">SUM(H258:H264)</f>
        <v>18.2</v>
      </c>
      <c r="I265" s="21">
        <f t="shared" ref="I265" si="183">SUM(I258:I264)</f>
        <v>105.30000000000001</v>
      </c>
      <c r="J265" s="21">
        <f t="shared" ref="J265" si="184">SUM(J258:J264)</f>
        <v>642.9</v>
      </c>
      <c r="K265" s="27"/>
      <c r="L265" s="21">
        <f t="shared" si="150"/>
        <v>52.17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 t="s">
        <v>58</v>
      </c>
      <c r="F270" s="51">
        <v>100</v>
      </c>
      <c r="G270" s="51">
        <v>1.1000000000000001</v>
      </c>
      <c r="H270" s="51">
        <v>5.2</v>
      </c>
      <c r="I270" s="51">
        <v>11.2</v>
      </c>
      <c r="J270" s="51">
        <v>96.5</v>
      </c>
      <c r="K270" s="52">
        <v>54</v>
      </c>
      <c r="L270" s="51">
        <v>9.56</v>
      </c>
    </row>
    <row r="271" spans="1:12" ht="15" x14ac:dyDescent="0.25">
      <c r="A271" s="25"/>
      <c r="B271" s="16"/>
      <c r="C271" s="11"/>
      <c r="D271" s="7" t="s">
        <v>28</v>
      </c>
      <c r="E271" s="50" t="s">
        <v>98</v>
      </c>
      <c r="F271" s="51">
        <v>250</v>
      </c>
      <c r="G271" s="51">
        <v>2.4</v>
      </c>
      <c r="H271" s="51">
        <v>6.3</v>
      </c>
      <c r="I271" s="51">
        <v>16.600000000000001</v>
      </c>
      <c r="J271" s="51">
        <v>132.4</v>
      </c>
      <c r="K271" s="52">
        <v>96</v>
      </c>
      <c r="L271" s="51">
        <v>17</v>
      </c>
    </row>
    <row r="272" spans="1:12" ht="15" x14ac:dyDescent="0.25">
      <c r="A272" s="25"/>
      <c r="B272" s="16"/>
      <c r="C272" s="11"/>
      <c r="D272" s="7" t="s">
        <v>29</v>
      </c>
      <c r="E272" s="50" t="s">
        <v>99</v>
      </c>
      <c r="F272" s="51">
        <v>200</v>
      </c>
      <c r="G272" s="51">
        <v>7.7</v>
      </c>
      <c r="H272" s="51">
        <v>12.5</v>
      </c>
      <c r="I272" s="51">
        <v>20.100000000000001</v>
      </c>
      <c r="J272" s="51">
        <v>226.7</v>
      </c>
      <c r="K272" s="52">
        <v>346</v>
      </c>
      <c r="L272" s="51">
        <v>345.78</v>
      </c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 t="s">
        <v>100</v>
      </c>
      <c r="F274" s="51">
        <v>200</v>
      </c>
      <c r="G274" s="51">
        <v>1</v>
      </c>
      <c r="H274" s="51">
        <v>0.2</v>
      </c>
      <c r="I274" s="51">
        <v>20.2</v>
      </c>
      <c r="J274" s="51">
        <v>86</v>
      </c>
      <c r="K274" s="52">
        <v>442</v>
      </c>
      <c r="L274" s="51">
        <v>15.6</v>
      </c>
    </row>
    <row r="275" spans="1:12" ht="15" x14ac:dyDescent="0.25">
      <c r="A275" s="25"/>
      <c r="B275" s="16"/>
      <c r="C275" s="11"/>
      <c r="D275" s="7" t="s">
        <v>32</v>
      </c>
      <c r="E275" s="50" t="s">
        <v>48</v>
      </c>
      <c r="F275" s="51">
        <v>50</v>
      </c>
      <c r="G275" s="51">
        <v>3.8</v>
      </c>
      <c r="H275" s="51">
        <v>0.3</v>
      </c>
      <c r="I275" s="51">
        <v>25.1</v>
      </c>
      <c r="J275" s="51">
        <v>118.4</v>
      </c>
      <c r="K275" s="52">
        <v>8</v>
      </c>
      <c r="L275" s="51">
        <v>2.4</v>
      </c>
    </row>
    <row r="276" spans="1:12" ht="15" x14ac:dyDescent="0.25">
      <c r="A276" s="25"/>
      <c r="B276" s="16"/>
      <c r="C276" s="11"/>
      <c r="D276" s="7" t="s">
        <v>33</v>
      </c>
      <c r="E276" s="50" t="s">
        <v>53</v>
      </c>
      <c r="F276" s="51">
        <v>48</v>
      </c>
      <c r="G276" s="51">
        <v>0</v>
      </c>
      <c r="H276" s="51">
        <v>0</v>
      </c>
      <c r="I276" s="51">
        <v>0</v>
      </c>
      <c r="J276" s="51">
        <v>0</v>
      </c>
      <c r="K276" s="52">
        <v>9</v>
      </c>
      <c r="L276" s="51">
        <v>2</v>
      </c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848</v>
      </c>
      <c r="G279" s="21">
        <f t="shared" ref="G279" si="190">SUM(G270:G278)</f>
        <v>16</v>
      </c>
      <c r="H279" s="21">
        <f t="shared" ref="H279" si="191">SUM(H270:H278)</f>
        <v>24.5</v>
      </c>
      <c r="I279" s="21">
        <f t="shared" ref="I279" si="192">SUM(I270:I278)</f>
        <v>93.200000000000017</v>
      </c>
      <c r="J279" s="21">
        <f t="shared" ref="J279" si="193">SUM(J270:J278)</f>
        <v>660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64" t="s">
        <v>4</v>
      </c>
      <c r="D299" s="65"/>
      <c r="E299" s="33"/>
      <c r="F299" s="34">
        <f>F265+F269+F279+F284+F291+F298</f>
        <v>1403</v>
      </c>
      <c r="G299" s="34">
        <f t="shared" ref="G299" si="210">G265+G269+G279+G284+G291+G298</f>
        <v>30.1</v>
      </c>
      <c r="H299" s="34">
        <f t="shared" ref="H299" si="211">H265+H269+H279+H284+H291+H298</f>
        <v>42.7</v>
      </c>
      <c r="I299" s="34">
        <f t="shared" ref="I299" si="212">I265+I269+I279+I284+I291+I298</f>
        <v>198.50000000000003</v>
      </c>
      <c r="J299" s="34">
        <f t="shared" ref="J299" si="213">J265+J269+J279+J284+J291+J298</f>
        <v>1302.9000000000001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101</v>
      </c>
      <c r="F300" s="48">
        <v>200</v>
      </c>
      <c r="G300" s="48">
        <v>4.7</v>
      </c>
      <c r="H300" s="48">
        <v>7.5</v>
      </c>
      <c r="I300" s="48">
        <v>27.1</v>
      </c>
      <c r="J300" s="48">
        <v>194.3</v>
      </c>
      <c r="K300" s="49">
        <v>189</v>
      </c>
      <c r="L300" s="48">
        <v>10</v>
      </c>
    </row>
    <row r="301" spans="1:12" ht="15" x14ac:dyDescent="0.25">
      <c r="A301" s="25"/>
      <c r="B301" s="16"/>
      <c r="C301" s="11"/>
      <c r="D301" s="6"/>
      <c r="E301" s="50" t="s">
        <v>85</v>
      </c>
      <c r="F301" s="51">
        <v>10</v>
      </c>
      <c r="G301" s="51">
        <v>0.1</v>
      </c>
      <c r="H301" s="51">
        <v>8.3000000000000007</v>
      </c>
      <c r="I301" s="51">
        <v>0.1</v>
      </c>
      <c r="J301" s="51">
        <v>75</v>
      </c>
      <c r="K301" s="52">
        <v>13</v>
      </c>
      <c r="L301" s="51">
        <v>7</v>
      </c>
    </row>
    <row r="302" spans="1:12" ht="15" x14ac:dyDescent="0.25">
      <c r="A302" s="25"/>
      <c r="B302" s="16"/>
      <c r="C302" s="11"/>
      <c r="D302" s="7" t="s">
        <v>22</v>
      </c>
      <c r="E302" s="50" t="s">
        <v>46</v>
      </c>
      <c r="F302" s="51">
        <v>200</v>
      </c>
      <c r="G302" s="51">
        <v>0.3</v>
      </c>
      <c r="H302" s="51">
        <v>0</v>
      </c>
      <c r="I302" s="51">
        <v>11.5</v>
      </c>
      <c r="J302" s="51">
        <v>47.1</v>
      </c>
      <c r="K302" s="52">
        <v>376</v>
      </c>
      <c r="L302" s="51">
        <v>2.5</v>
      </c>
    </row>
    <row r="303" spans="1:12" ht="15" x14ac:dyDescent="0.25">
      <c r="A303" s="25"/>
      <c r="B303" s="16"/>
      <c r="C303" s="11"/>
      <c r="D303" s="7" t="s">
        <v>23</v>
      </c>
      <c r="E303" s="50" t="s">
        <v>48</v>
      </c>
      <c r="F303" s="51">
        <v>40</v>
      </c>
      <c r="G303" s="51">
        <v>3.1</v>
      </c>
      <c r="H303" s="51">
        <v>0.2</v>
      </c>
      <c r="I303" s="51">
        <v>20.100000000000001</v>
      </c>
      <c r="J303" s="51">
        <v>94.7</v>
      </c>
      <c r="K303" s="52">
        <v>8</v>
      </c>
      <c r="L303" s="51">
        <v>2.4</v>
      </c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 t="s">
        <v>102</v>
      </c>
      <c r="E305" s="50" t="s">
        <v>103</v>
      </c>
      <c r="F305" s="51">
        <v>20</v>
      </c>
      <c r="G305" s="51">
        <v>0.6</v>
      </c>
      <c r="H305" s="51">
        <v>0.7</v>
      </c>
      <c r="I305" s="51">
        <v>15.5</v>
      </c>
      <c r="J305" s="51">
        <v>70.8</v>
      </c>
      <c r="K305" s="52">
        <v>6</v>
      </c>
      <c r="L305" s="51">
        <v>4</v>
      </c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470</v>
      </c>
      <c r="G307" s="21">
        <f t="shared" ref="G307" si="215">SUM(G300:G306)</f>
        <v>8.7999999999999989</v>
      </c>
      <c r="H307" s="21">
        <f t="shared" ref="H307" si="216">SUM(H300:H306)</f>
        <v>16.7</v>
      </c>
      <c r="I307" s="21">
        <f t="shared" ref="I307" si="217">SUM(I300:I306)</f>
        <v>74.300000000000011</v>
      </c>
      <c r="J307" s="21">
        <f t="shared" ref="J307" si="218">SUM(J300:J306)</f>
        <v>481.90000000000003</v>
      </c>
      <c r="K307" s="27"/>
      <c r="L307" s="21">
        <f t="shared" ref="L307:L349" si="219">SUM(L300:L306)</f>
        <v>25.9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69</v>
      </c>
      <c r="F312" s="51">
        <v>100</v>
      </c>
      <c r="G312" s="51">
        <v>0.9</v>
      </c>
      <c r="H312" s="51">
        <v>6.2</v>
      </c>
      <c r="I312" s="51">
        <v>5.4</v>
      </c>
      <c r="J312" s="51">
        <v>82</v>
      </c>
      <c r="K312" s="52"/>
      <c r="L312" s="51">
        <v>8</v>
      </c>
    </row>
    <row r="313" spans="1:12" ht="15" x14ac:dyDescent="0.25">
      <c r="A313" s="25"/>
      <c r="B313" s="16"/>
      <c r="C313" s="11"/>
      <c r="D313" s="7" t="s">
        <v>28</v>
      </c>
      <c r="E313" s="59" t="s">
        <v>70</v>
      </c>
      <c r="F313" s="51">
        <v>250</v>
      </c>
      <c r="G313" s="51">
        <v>6.8</v>
      </c>
      <c r="H313" s="51">
        <v>9.4</v>
      </c>
      <c r="I313" s="51">
        <v>23.9</v>
      </c>
      <c r="J313" s="51">
        <v>205.5</v>
      </c>
      <c r="K313" s="52">
        <v>99</v>
      </c>
      <c r="L313" s="51">
        <v>11.76</v>
      </c>
    </row>
    <row r="314" spans="1:12" ht="15" x14ac:dyDescent="0.25">
      <c r="A314" s="25"/>
      <c r="B314" s="16"/>
      <c r="C314" s="11"/>
      <c r="D314" s="7" t="s">
        <v>29</v>
      </c>
      <c r="E314" s="59" t="s">
        <v>104</v>
      </c>
      <c r="F314" s="51">
        <v>100</v>
      </c>
      <c r="G314" s="51">
        <v>1.1000000000000001</v>
      </c>
      <c r="H314" s="51">
        <v>7.9</v>
      </c>
      <c r="I314" s="61">
        <v>6.2</v>
      </c>
      <c r="J314" s="51">
        <v>99.8</v>
      </c>
      <c r="K314" s="52">
        <v>257</v>
      </c>
      <c r="L314" s="51">
        <v>48</v>
      </c>
    </row>
    <row r="315" spans="1:12" ht="15" x14ac:dyDescent="0.25">
      <c r="A315" s="25"/>
      <c r="B315" s="16"/>
      <c r="C315" s="11"/>
      <c r="D315" s="7" t="s">
        <v>30</v>
      </c>
      <c r="E315" s="59" t="s">
        <v>72</v>
      </c>
      <c r="F315" s="51">
        <v>180</v>
      </c>
      <c r="G315" s="51">
        <v>6.7</v>
      </c>
      <c r="H315" s="51">
        <v>5.7</v>
      </c>
      <c r="I315" s="51">
        <v>43.1</v>
      </c>
      <c r="J315" s="51" t="s">
        <v>105</v>
      </c>
      <c r="K315" s="52">
        <v>209</v>
      </c>
      <c r="L315" s="51">
        <v>10</v>
      </c>
    </row>
    <row r="316" spans="1:12" ht="15" x14ac:dyDescent="0.25">
      <c r="A316" s="25"/>
      <c r="B316" s="16"/>
      <c r="C316" s="11"/>
      <c r="D316" s="7" t="s">
        <v>31</v>
      </c>
      <c r="E316" s="50" t="s">
        <v>52</v>
      </c>
      <c r="F316" s="51">
        <v>200</v>
      </c>
      <c r="G316" s="51">
        <v>0</v>
      </c>
      <c r="H316" s="51">
        <v>0</v>
      </c>
      <c r="I316" s="51">
        <v>23.3</v>
      </c>
      <c r="J316" s="51">
        <v>92.9</v>
      </c>
      <c r="K316" s="52">
        <v>402</v>
      </c>
      <c r="L316" s="51">
        <v>4.34</v>
      </c>
    </row>
    <row r="317" spans="1:12" ht="15" x14ac:dyDescent="0.25">
      <c r="A317" s="25"/>
      <c r="B317" s="16"/>
      <c r="C317" s="11"/>
      <c r="D317" s="7" t="s">
        <v>32</v>
      </c>
      <c r="E317" s="50" t="s">
        <v>48</v>
      </c>
      <c r="F317" s="51">
        <v>50</v>
      </c>
      <c r="G317" s="51">
        <v>3.8</v>
      </c>
      <c r="H317" s="51">
        <v>0.3</v>
      </c>
      <c r="I317" s="51">
        <v>25.1</v>
      </c>
      <c r="J317" s="51">
        <v>118.4</v>
      </c>
      <c r="K317" s="52"/>
      <c r="L317" s="51">
        <v>2.4</v>
      </c>
    </row>
    <row r="318" spans="1:12" ht="15" x14ac:dyDescent="0.25">
      <c r="A318" s="25"/>
      <c r="B318" s="16"/>
      <c r="C318" s="11"/>
      <c r="D318" s="7" t="s">
        <v>33</v>
      </c>
      <c r="E318" s="50" t="s">
        <v>53</v>
      </c>
      <c r="F318" s="51">
        <v>48</v>
      </c>
      <c r="G318" s="51">
        <v>0</v>
      </c>
      <c r="H318" s="51">
        <v>0</v>
      </c>
      <c r="I318" s="51">
        <v>0</v>
      </c>
      <c r="J318" s="51">
        <v>0</v>
      </c>
      <c r="K318" s="52"/>
      <c r="L318" s="51">
        <v>2</v>
      </c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928</v>
      </c>
      <c r="G321" s="21">
        <f t="shared" ref="G321" si="225">SUM(G312:G320)</f>
        <v>19.3</v>
      </c>
      <c r="H321" s="21">
        <f t="shared" ref="H321" si="226">SUM(H312:H320)</f>
        <v>29.5</v>
      </c>
      <c r="I321" s="21">
        <f t="shared" ref="I321" si="227">SUM(I312:I320)</f>
        <v>127</v>
      </c>
      <c r="J321" s="21">
        <f t="shared" ref="J321" si="228">SUM(J312:J320)</f>
        <v>598.6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62"/>
      <c r="F336" s="62"/>
      <c r="G336" s="62"/>
      <c r="H336" s="62"/>
      <c r="I336" s="62"/>
      <c r="J336" s="62"/>
      <c r="K336" s="6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thickBot="1" x14ac:dyDescent="0.25">
      <c r="A341" s="31">
        <f>A300</f>
        <v>2</v>
      </c>
      <c r="B341" s="32">
        <f>B300</f>
        <v>1</v>
      </c>
      <c r="C341" s="64" t="s">
        <v>4</v>
      </c>
      <c r="D341" s="65"/>
      <c r="E341" s="33"/>
      <c r="F341" s="34">
        <f>F307+F311+F321+F326+F333+F340</f>
        <v>1398</v>
      </c>
      <c r="G341" s="34">
        <f t="shared" ref="G341" si="245">G307+G311+G321+G326+G333+G340</f>
        <v>28.1</v>
      </c>
      <c r="H341" s="34">
        <f t="shared" ref="H341" si="246">H307+H311+H321+H326+H333+H340</f>
        <v>46.2</v>
      </c>
      <c r="I341" s="34">
        <f t="shared" ref="I341" si="247">I307+I311+I321+I326+I333+I340</f>
        <v>201.3</v>
      </c>
      <c r="J341" s="34">
        <f t="shared" ref="J341" si="248">J307+J311+J321+J326+J333+J340</f>
        <v>1080.5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50" t="s">
        <v>106</v>
      </c>
      <c r="F342" s="51">
        <v>200</v>
      </c>
      <c r="G342" s="61">
        <v>29</v>
      </c>
      <c r="H342" s="51">
        <v>10.1</v>
      </c>
      <c r="I342" s="51">
        <v>41.6</v>
      </c>
      <c r="J342" s="51">
        <v>378.2</v>
      </c>
      <c r="K342" s="52">
        <v>324</v>
      </c>
      <c r="L342" s="48">
        <v>12</v>
      </c>
    </row>
    <row r="343" spans="1:12" ht="15" x14ac:dyDescent="0.25">
      <c r="A343" s="15"/>
      <c r="B343" s="16"/>
      <c r="C343" s="11"/>
      <c r="D343" s="6"/>
      <c r="E343" s="50" t="s">
        <v>66</v>
      </c>
      <c r="F343" s="51">
        <v>15</v>
      </c>
      <c r="G343" s="51">
        <v>3.5</v>
      </c>
      <c r="H343" s="51">
        <v>4.4000000000000004</v>
      </c>
      <c r="I343" s="51">
        <v>0</v>
      </c>
      <c r="J343" s="51">
        <v>54.6</v>
      </c>
      <c r="K343" s="52">
        <v>15</v>
      </c>
      <c r="L343" s="51">
        <v>11</v>
      </c>
    </row>
    <row r="344" spans="1:12" ht="15" x14ac:dyDescent="0.25">
      <c r="A344" s="15"/>
      <c r="B344" s="16"/>
      <c r="C344" s="11"/>
      <c r="D344" s="7" t="s">
        <v>22</v>
      </c>
      <c r="E344" s="59" t="s">
        <v>56</v>
      </c>
      <c r="F344" s="51">
        <v>200</v>
      </c>
      <c r="G344" s="51">
        <v>0.3</v>
      </c>
      <c r="H344" s="51">
        <v>0</v>
      </c>
      <c r="I344" s="51">
        <v>12.5</v>
      </c>
      <c r="J344" s="51">
        <v>51.1</v>
      </c>
      <c r="K344" s="52">
        <v>379</v>
      </c>
      <c r="L344" s="51">
        <v>9</v>
      </c>
    </row>
    <row r="345" spans="1:12" ht="15" x14ac:dyDescent="0.25">
      <c r="A345" s="15"/>
      <c r="B345" s="16"/>
      <c r="C345" s="11"/>
      <c r="D345" s="7" t="s">
        <v>23</v>
      </c>
      <c r="E345" s="50" t="s">
        <v>48</v>
      </c>
      <c r="F345" s="51">
        <v>40</v>
      </c>
      <c r="G345" s="51">
        <v>3.1</v>
      </c>
      <c r="H345" s="51">
        <v>0.2</v>
      </c>
      <c r="I345" s="51">
        <v>20.100000000000001</v>
      </c>
      <c r="J345" s="51">
        <v>94.7</v>
      </c>
      <c r="K345" s="52">
        <v>8</v>
      </c>
      <c r="L345" s="51">
        <v>2</v>
      </c>
    </row>
    <row r="346" spans="1:12" ht="15" x14ac:dyDescent="0.25">
      <c r="A346" s="15"/>
      <c r="B346" s="16"/>
      <c r="C346" s="11"/>
      <c r="D346" s="7" t="s">
        <v>24</v>
      </c>
      <c r="E346" s="50" t="s">
        <v>107</v>
      </c>
      <c r="F346" s="51">
        <v>100</v>
      </c>
      <c r="G346" s="51">
        <v>0.9</v>
      </c>
      <c r="H346" s="51">
        <v>0.2</v>
      </c>
      <c r="I346" s="51">
        <v>8.1</v>
      </c>
      <c r="J346" s="51">
        <v>43</v>
      </c>
      <c r="K346" s="52">
        <v>9</v>
      </c>
      <c r="L346" s="51">
        <v>28</v>
      </c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555</v>
      </c>
      <c r="G349" s="21">
        <f>SUM(G342:G348)</f>
        <v>36.799999999999997</v>
      </c>
      <c r="H349" s="21">
        <f>SUM(H342:H348)</f>
        <v>14.899999999999999</v>
      </c>
      <c r="I349" s="21">
        <f>SUM(I342:I348)</f>
        <v>82.3</v>
      </c>
      <c r="J349" s="21">
        <f>SUM(J342:J348)</f>
        <v>621.6</v>
      </c>
      <c r="K349" s="27"/>
      <c r="L349" s="21">
        <f t="shared" si="219"/>
        <v>62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0">SUM(G350:G352)</f>
        <v>0</v>
      </c>
      <c r="H353" s="21">
        <f t="shared" ref="H353" si="251">SUM(H350:H352)</f>
        <v>0</v>
      </c>
      <c r="I353" s="21">
        <f t="shared" ref="I353" si="252">SUM(I350:I352)</f>
        <v>0</v>
      </c>
      <c r="J353" s="21">
        <f t="shared" ref="J353" si="253">SUM(J350:J352)</f>
        <v>0</v>
      </c>
      <c r="K353" s="27"/>
      <c r="L353" s="21">
        <f t="shared" ref="L353" ca="1" si="254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74</v>
      </c>
      <c r="F354" s="51">
        <v>100</v>
      </c>
      <c r="G354" s="51">
        <v>1.1000000000000001</v>
      </c>
      <c r="H354" s="51">
        <v>0.2</v>
      </c>
      <c r="I354" s="51">
        <v>3.8</v>
      </c>
      <c r="J354" s="51">
        <v>24.1</v>
      </c>
      <c r="K354" s="52"/>
      <c r="L354" s="51">
        <v>6</v>
      </c>
    </row>
    <row r="355" spans="1:12" ht="15" x14ac:dyDescent="0.25">
      <c r="A355" s="15"/>
      <c r="B355" s="16"/>
      <c r="C355" s="11"/>
      <c r="D355" s="7" t="s">
        <v>28</v>
      </c>
      <c r="E355" s="50" t="s">
        <v>59</v>
      </c>
      <c r="F355" s="51">
        <v>250</v>
      </c>
      <c r="G355" s="51">
        <v>6.7</v>
      </c>
      <c r="H355" s="51">
        <v>10.199999999999999</v>
      </c>
      <c r="I355" s="51">
        <v>15.2</v>
      </c>
      <c r="J355" s="51">
        <v>178.3</v>
      </c>
      <c r="K355" s="52">
        <v>62</v>
      </c>
      <c r="L355" s="51">
        <v>13.43</v>
      </c>
    </row>
    <row r="356" spans="1:12" ht="15" x14ac:dyDescent="0.25">
      <c r="A356" s="15"/>
      <c r="B356" s="16"/>
      <c r="C356" s="11"/>
      <c r="D356" s="7" t="s">
        <v>29</v>
      </c>
      <c r="E356" s="50" t="s">
        <v>108</v>
      </c>
      <c r="F356" s="51">
        <v>200</v>
      </c>
      <c r="G356" s="51">
        <v>20.9</v>
      </c>
      <c r="H356" s="51">
        <v>24.3</v>
      </c>
      <c r="I356" s="51">
        <v>18.5</v>
      </c>
      <c r="J356" s="51">
        <v>377</v>
      </c>
      <c r="K356" s="52">
        <v>258</v>
      </c>
      <c r="L356" s="51">
        <v>14</v>
      </c>
    </row>
    <row r="357" spans="1:12" ht="15" x14ac:dyDescent="0.25">
      <c r="A357" s="15"/>
      <c r="B357" s="16"/>
      <c r="C357" s="11"/>
      <c r="D357" s="7" t="s">
        <v>30</v>
      </c>
      <c r="E357" s="50" t="s">
        <v>61</v>
      </c>
      <c r="F357" s="51">
        <v>200</v>
      </c>
      <c r="G357" s="51">
        <v>0</v>
      </c>
      <c r="H357" s="51">
        <v>0</v>
      </c>
      <c r="I357" s="51">
        <v>28.2</v>
      </c>
      <c r="J357" s="51">
        <v>112.8</v>
      </c>
      <c r="K357" s="52">
        <v>411</v>
      </c>
      <c r="L357" s="63" t="s">
        <v>118</v>
      </c>
    </row>
    <row r="358" spans="1:12" ht="15" x14ac:dyDescent="0.25">
      <c r="A358" s="15"/>
      <c r="B358" s="16"/>
      <c r="C358" s="11"/>
      <c r="D358" s="7" t="s">
        <v>31</v>
      </c>
      <c r="E358" s="50" t="s">
        <v>48</v>
      </c>
      <c r="F358" s="51">
        <v>50</v>
      </c>
      <c r="G358" s="51">
        <v>3.8</v>
      </c>
      <c r="H358" s="51">
        <v>0.3</v>
      </c>
      <c r="I358" s="51">
        <v>25.1</v>
      </c>
      <c r="J358" s="51">
        <v>118.4</v>
      </c>
      <c r="K358" s="52">
        <v>8</v>
      </c>
      <c r="L358" s="61" t="s">
        <v>119</v>
      </c>
    </row>
    <row r="359" spans="1:12" ht="15" x14ac:dyDescent="0.25">
      <c r="A359" s="15"/>
      <c r="B359" s="16"/>
      <c r="C359" s="11"/>
      <c r="D359" s="7" t="s">
        <v>32</v>
      </c>
      <c r="E359" s="50" t="s">
        <v>53</v>
      </c>
      <c r="F359" s="51">
        <v>48</v>
      </c>
      <c r="G359" s="51">
        <v>0</v>
      </c>
      <c r="H359" s="51">
        <v>0</v>
      </c>
      <c r="I359" s="51">
        <v>0</v>
      </c>
      <c r="J359" s="51">
        <v>0</v>
      </c>
      <c r="K359" s="52">
        <v>9</v>
      </c>
      <c r="L359" s="51">
        <v>2</v>
      </c>
    </row>
    <row r="360" spans="1:12" ht="15" x14ac:dyDescent="0.2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848</v>
      </c>
      <c r="G363" s="21">
        <f t="shared" ref="G363" si="255">SUM(G354:G362)</f>
        <v>32.5</v>
      </c>
      <c r="H363" s="21">
        <f t="shared" ref="H363" si="256">SUM(H354:H362)</f>
        <v>35</v>
      </c>
      <c r="I363" s="21">
        <f t="shared" ref="I363" si="257">SUM(I354:I362)</f>
        <v>90.800000000000011</v>
      </c>
      <c r="J363" s="21">
        <f t="shared" ref="J363" si="258">SUM(J354:J362)</f>
        <v>810.59999999999991</v>
      </c>
      <c r="K363" s="27"/>
      <c r="L363" s="21">
        <f t="shared" ref="L363" ca="1" si="259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0">SUM(G364:G367)</f>
        <v>0</v>
      </c>
      <c r="H368" s="21">
        <f t="shared" ref="H368" si="261">SUM(H364:H367)</f>
        <v>0</v>
      </c>
      <c r="I368" s="21">
        <f t="shared" ref="I368" si="262">SUM(I364:I367)</f>
        <v>0</v>
      </c>
      <c r="J368" s="21">
        <f t="shared" ref="J368" si="263">SUM(J364:J367)</f>
        <v>0</v>
      </c>
      <c r="K368" s="27"/>
      <c r="L368" s="21">
        <f t="shared" ref="L368" ca="1" si="264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5">SUM(G369:G374)</f>
        <v>0</v>
      </c>
      <c r="H375" s="21">
        <f t="shared" ref="H375" si="266">SUM(H369:H374)</f>
        <v>0</v>
      </c>
      <c r="I375" s="21">
        <f t="shared" ref="I375" si="267">SUM(I369:I374)</f>
        <v>0</v>
      </c>
      <c r="J375" s="21">
        <f t="shared" ref="J375" si="268">SUM(J369:J374)</f>
        <v>0</v>
      </c>
      <c r="K375" s="27"/>
      <c r="L375" s="21">
        <f t="shared" ref="L375" ca="1" si="269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0">SUM(G376:G381)</f>
        <v>0</v>
      </c>
      <c r="H382" s="21">
        <f t="shared" ref="H382" si="271">SUM(H376:H381)</f>
        <v>0</v>
      </c>
      <c r="I382" s="21">
        <f t="shared" ref="I382" si="272">SUM(I376:I381)</f>
        <v>0</v>
      </c>
      <c r="J382" s="21">
        <f t="shared" ref="J382" si="273">SUM(J376:J381)</f>
        <v>0</v>
      </c>
      <c r="K382" s="27"/>
      <c r="L382" s="21">
        <f t="shared" ref="L382" ca="1" si="274">SUM(L376:L384)</f>
        <v>0</v>
      </c>
    </row>
    <row r="383" spans="1:12" ht="15.75" customHeight="1" thickBot="1" x14ac:dyDescent="0.25">
      <c r="A383" s="36">
        <f>A342</f>
        <v>2</v>
      </c>
      <c r="B383" s="36">
        <f>B342</f>
        <v>2</v>
      </c>
      <c r="C383" s="64" t="s">
        <v>4</v>
      </c>
      <c r="D383" s="65"/>
      <c r="E383" s="33"/>
      <c r="F383" s="34">
        <f>F349+F353+F363+F368+F375+F382</f>
        <v>1403</v>
      </c>
      <c r="G383" s="34">
        <f t="shared" ref="G383" si="275">G349+G353+G363+G368+G375+G382</f>
        <v>69.3</v>
      </c>
      <c r="H383" s="34">
        <f t="shared" ref="H383" si="276">H349+H353+H363+H368+H375+H382</f>
        <v>49.9</v>
      </c>
      <c r="I383" s="34">
        <f t="shared" ref="I383" si="277">I349+I353+I363+I368+I375+I382</f>
        <v>173.10000000000002</v>
      </c>
      <c r="J383" s="34">
        <f t="shared" ref="J383" si="278">J349+J353+J363+J368+J375+J382</f>
        <v>1432.1999999999998</v>
      </c>
      <c r="K383" s="35"/>
      <c r="L383" s="34">
        <f t="shared" ref="L383" ca="1" si="279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109</v>
      </c>
      <c r="F384" s="48">
        <v>200</v>
      </c>
      <c r="G384" s="48">
        <v>0.1</v>
      </c>
      <c r="H384" s="48">
        <v>1.6</v>
      </c>
      <c r="I384" s="48">
        <v>2.2000000000000002</v>
      </c>
      <c r="J384" s="48">
        <v>23.4</v>
      </c>
      <c r="K384" s="49">
        <v>120</v>
      </c>
      <c r="L384" s="48">
        <v>11</v>
      </c>
    </row>
    <row r="385" spans="1:12" ht="15" x14ac:dyDescent="0.25">
      <c r="A385" s="25"/>
      <c r="B385" s="16"/>
      <c r="C385" s="11"/>
      <c r="D385" s="6"/>
      <c r="E385" s="50" t="s">
        <v>110</v>
      </c>
      <c r="F385" s="51">
        <v>10</v>
      </c>
      <c r="G385" s="51">
        <v>0.1</v>
      </c>
      <c r="H385" s="51">
        <v>8.3000000000000007</v>
      </c>
      <c r="I385" s="51">
        <v>0.1</v>
      </c>
      <c r="J385" s="51">
        <v>75</v>
      </c>
      <c r="K385" s="52">
        <v>13</v>
      </c>
      <c r="L385" s="51">
        <v>7</v>
      </c>
    </row>
    <row r="386" spans="1:12" ht="15" x14ac:dyDescent="0.25">
      <c r="A386" s="25"/>
      <c r="B386" s="16"/>
      <c r="C386" s="11"/>
      <c r="D386" s="7" t="s">
        <v>22</v>
      </c>
      <c r="E386" s="50" t="s">
        <v>111</v>
      </c>
      <c r="F386" s="51">
        <v>200</v>
      </c>
      <c r="G386" s="51">
        <v>0.3</v>
      </c>
      <c r="H386" s="51">
        <v>0</v>
      </c>
      <c r="I386" s="51">
        <v>16.399999999999999</v>
      </c>
      <c r="J386" s="51">
        <v>67.8</v>
      </c>
      <c r="K386" s="52">
        <v>431</v>
      </c>
      <c r="L386" s="51">
        <v>4</v>
      </c>
    </row>
    <row r="387" spans="1:12" ht="15" x14ac:dyDescent="0.25">
      <c r="A387" s="25"/>
      <c r="B387" s="16"/>
      <c r="C387" s="11"/>
      <c r="D387" s="7" t="s">
        <v>23</v>
      </c>
      <c r="E387" s="50" t="s">
        <v>48</v>
      </c>
      <c r="F387" s="51">
        <v>40</v>
      </c>
      <c r="G387" s="51">
        <v>3.1</v>
      </c>
      <c r="H387" s="51">
        <v>0.2</v>
      </c>
      <c r="I387" s="51">
        <v>20.100000000000001</v>
      </c>
      <c r="J387" s="51">
        <v>94.7</v>
      </c>
      <c r="K387" s="52">
        <v>8</v>
      </c>
      <c r="L387" s="51">
        <v>2.4</v>
      </c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 t="s">
        <v>112</v>
      </c>
      <c r="E389" s="50" t="s">
        <v>113</v>
      </c>
      <c r="F389" s="51">
        <v>100</v>
      </c>
      <c r="G389" s="51">
        <v>0</v>
      </c>
      <c r="H389" s="51">
        <v>0</v>
      </c>
      <c r="I389" s="51">
        <v>0</v>
      </c>
      <c r="J389" s="51">
        <v>0.6</v>
      </c>
      <c r="K389" s="52"/>
      <c r="L389" s="51">
        <v>37</v>
      </c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550</v>
      </c>
      <c r="G391" s="21">
        <f>SUM(G384:G390)</f>
        <v>3.6</v>
      </c>
      <c r="H391" s="21">
        <f>SUM(H384:H390)</f>
        <v>10.1</v>
      </c>
      <c r="I391" s="21">
        <f>SUM(I384:I390)</f>
        <v>38.799999999999997</v>
      </c>
      <c r="J391" s="21">
        <f>SUM(J384:J390)</f>
        <v>261.5</v>
      </c>
      <c r="K391" s="27"/>
      <c r="L391" s="21">
        <f t="shared" ref="L391:L433" si="280">SUM(L384:L390)</f>
        <v>61.4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1">SUM(G392:G394)</f>
        <v>0</v>
      </c>
      <c r="H395" s="21">
        <f t="shared" ref="H395" si="282">SUM(H392:H394)</f>
        <v>0</v>
      </c>
      <c r="I395" s="21">
        <f t="shared" ref="I395" si="283">SUM(I392:I394)</f>
        <v>0</v>
      </c>
      <c r="J395" s="21">
        <f t="shared" ref="J395" si="284">SUM(J392:J394)</f>
        <v>0</v>
      </c>
      <c r="K395" s="27"/>
      <c r="L395" s="21">
        <f t="shared" ref="L395" ca="1" si="285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9" t="s">
        <v>87</v>
      </c>
      <c r="F396" s="51">
        <v>100</v>
      </c>
      <c r="G396" s="51">
        <v>1.1000000000000001</v>
      </c>
      <c r="H396" s="51">
        <v>5.0999999999999996</v>
      </c>
      <c r="I396" s="51">
        <v>8.6999999999999993</v>
      </c>
      <c r="J396" s="51">
        <v>85.5</v>
      </c>
      <c r="K396" s="52">
        <v>71</v>
      </c>
      <c r="L396" s="51">
        <v>9</v>
      </c>
    </row>
    <row r="397" spans="1:12" ht="15" x14ac:dyDescent="0.25">
      <c r="A397" s="25"/>
      <c r="B397" s="16"/>
      <c r="C397" s="11"/>
      <c r="D397" s="7" t="s">
        <v>28</v>
      </c>
      <c r="E397" s="50" t="s">
        <v>114</v>
      </c>
      <c r="F397" s="51">
        <v>200</v>
      </c>
      <c r="G397" s="62">
        <v>6.8</v>
      </c>
      <c r="H397" s="62">
        <v>3</v>
      </c>
      <c r="I397" s="62">
        <v>17.7</v>
      </c>
      <c r="J397" s="62">
        <v>125.5</v>
      </c>
      <c r="K397" s="62">
        <v>101</v>
      </c>
      <c r="L397" s="51">
        <v>13</v>
      </c>
    </row>
    <row r="398" spans="1:12" ht="15" x14ac:dyDescent="0.25">
      <c r="A398" s="25"/>
      <c r="B398" s="16"/>
      <c r="C398" s="11"/>
      <c r="D398" s="7" t="s">
        <v>29</v>
      </c>
      <c r="E398" s="50" t="s">
        <v>115</v>
      </c>
      <c r="F398" s="51">
        <v>100</v>
      </c>
      <c r="G398" s="51">
        <v>15.8</v>
      </c>
      <c r="H398" s="51">
        <v>16.7</v>
      </c>
      <c r="I398" s="51">
        <v>13.3</v>
      </c>
      <c r="J398" s="51">
        <v>266.3</v>
      </c>
      <c r="K398" s="52">
        <v>474</v>
      </c>
      <c r="L398" s="51">
        <v>38</v>
      </c>
    </row>
    <row r="399" spans="1:12" ht="15" x14ac:dyDescent="0.25">
      <c r="A399" s="25"/>
      <c r="B399" s="16"/>
      <c r="C399" s="11"/>
      <c r="D399" s="7" t="s">
        <v>30</v>
      </c>
      <c r="E399" s="50" t="s">
        <v>116</v>
      </c>
      <c r="F399" s="51">
        <v>180</v>
      </c>
      <c r="G399" s="51">
        <v>4.4000000000000004</v>
      </c>
      <c r="H399" s="51">
        <v>5.5</v>
      </c>
      <c r="I399" s="51">
        <v>46.6</v>
      </c>
      <c r="J399" s="51">
        <v>252.9</v>
      </c>
      <c r="K399" s="52">
        <v>325</v>
      </c>
      <c r="L399" s="61" t="s">
        <v>120</v>
      </c>
    </row>
    <row r="400" spans="1:12" ht="15" x14ac:dyDescent="0.25">
      <c r="A400" s="25"/>
      <c r="B400" s="16"/>
      <c r="C400" s="11"/>
      <c r="D400" s="7" t="s">
        <v>31</v>
      </c>
      <c r="E400" s="59" t="s">
        <v>73</v>
      </c>
      <c r="F400" s="51">
        <v>200</v>
      </c>
      <c r="G400" s="51">
        <v>0.3</v>
      </c>
      <c r="H400" s="51">
        <v>0</v>
      </c>
      <c r="I400" s="51">
        <v>32.799999999999997</v>
      </c>
      <c r="J400" s="51">
        <v>134</v>
      </c>
      <c r="K400" s="52">
        <v>401</v>
      </c>
      <c r="L400" s="51">
        <v>4</v>
      </c>
    </row>
    <row r="401" spans="1:12" ht="15" x14ac:dyDescent="0.25">
      <c r="A401" s="25"/>
      <c r="B401" s="16"/>
      <c r="C401" s="11"/>
      <c r="D401" s="7" t="s">
        <v>32</v>
      </c>
      <c r="E401" s="50" t="s">
        <v>48</v>
      </c>
      <c r="F401" s="51">
        <v>50</v>
      </c>
      <c r="G401" s="51">
        <v>3.8</v>
      </c>
      <c r="H401" s="51">
        <v>0.3</v>
      </c>
      <c r="I401" s="51">
        <v>25.1</v>
      </c>
      <c r="J401" s="51">
        <v>118.4</v>
      </c>
      <c r="K401" s="52">
        <v>8</v>
      </c>
      <c r="L401" s="51">
        <v>2.4</v>
      </c>
    </row>
    <row r="402" spans="1:12" ht="15" x14ac:dyDescent="0.25">
      <c r="A402" s="25"/>
      <c r="B402" s="16"/>
      <c r="C402" s="11"/>
      <c r="D402" s="7" t="s">
        <v>33</v>
      </c>
      <c r="E402" s="50" t="s">
        <v>53</v>
      </c>
      <c r="F402" s="51">
        <v>48</v>
      </c>
      <c r="G402" s="51">
        <v>0</v>
      </c>
      <c r="H402" s="51">
        <v>0</v>
      </c>
      <c r="I402" s="51">
        <v>0</v>
      </c>
      <c r="J402" s="51">
        <v>0</v>
      </c>
      <c r="K402" s="52">
        <v>9</v>
      </c>
      <c r="L402" s="51">
        <v>2</v>
      </c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878</v>
      </c>
      <c r="G405" s="21">
        <f t="shared" ref="G405" si="286">SUM(G396:G404)</f>
        <v>32.200000000000003</v>
      </c>
      <c r="H405" s="21">
        <f t="shared" ref="H405" si="287">SUM(H396:H404)</f>
        <v>30.599999999999998</v>
      </c>
      <c r="I405" s="21">
        <f t="shared" ref="I405" si="288">SUM(I396:I404)</f>
        <v>144.20000000000002</v>
      </c>
      <c r="J405" s="21">
        <f t="shared" ref="J405" si="289">SUM(J396:J404)</f>
        <v>982.6</v>
      </c>
      <c r="K405" s="27"/>
      <c r="L405" s="21">
        <f t="shared" ref="L405" ca="1" si="290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1">SUM(G406:G409)</f>
        <v>0</v>
      </c>
      <c r="H410" s="21">
        <f t="shared" ref="H410" si="292">SUM(H406:H409)</f>
        <v>0</v>
      </c>
      <c r="I410" s="21">
        <f t="shared" ref="I410" si="293">SUM(I406:I409)</f>
        <v>0</v>
      </c>
      <c r="J410" s="21">
        <f t="shared" ref="J410" si="294">SUM(J406:J409)</f>
        <v>0</v>
      </c>
      <c r="K410" s="27"/>
      <c r="L410" s="21">
        <f t="shared" ref="L410" ca="1" si="295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296">SUM(G411:G416)</f>
        <v>0</v>
      </c>
      <c r="H417" s="21">
        <f t="shared" ref="H417" si="297">SUM(H411:H416)</f>
        <v>0</v>
      </c>
      <c r="I417" s="21">
        <f t="shared" ref="I417" si="298">SUM(I411:I416)</f>
        <v>0</v>
      </c>
      <c r="J417" s="21">
        <f t="shared" ref="J417" si="299">SUM(J411:J416)</f>
        <v>0</v>
      </c>
      <c r="K417" s="27"/>
      <c r="L417" s="21">
        <f t="shared" ref="L417" ca="1" si="300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1">SUM(G418:G423)</f>
        <v>0</v>
      </c>
      <c r="H424" s="21">
        <f t="shared" ref="H424" si="302">SUM(H418:H423)</f>
        <v>0</v>
      </c>
      <c r="I424" s="21">
        <f t="shared" ref="I424" si="303">SUM(I418:I423)</f>
        <v>0</v>
      </c>
      <c r="J424" s="21">
        <f t="shared" ref="J424" si="304">SUM(J418:J423)</f>
        <v>0</v>
      </c>
      <c r="K424" s="27"/>
      <c r="L424" s="21">
        <f t="shared" ref="L424" ca="1" si="305">SUM(L418:L426)</f>
        <v>0</v>
      </c>
    </row>
    <row r="425" spans="1:12" ht="15.75" customHeight="1" thickBot="1" x14ac:dyDescent="0.25">
      <c r="A425" s="31">
        <f>A384</f>
        <v>2</v>
      </c>
      <c r="B425" s="32">
        <f>B384</f>
        <v>3</v>
      </c>
      <c r="C425" s="64" t="s">
        <v>4</v>
      </c>
      <c r="D425" s="65"/>
      <c r="E425" s="33"/>
      <c r="F425" s="34">
        <f>F391+F395+F405+F410+F417+F424</f>
        <v>1428</v>
      </c>
      <c r="G425" s="34">
        <f t="shared" ref="G425" si="306">G391+G395+G405+G410+G417+G424</f>
        <v>35.800000000000004</v>
      </c>
      <c r="H425" s="34">
        <f t="shared" ref="H425" si="307">H391+H395+H405+H410+H417+H424</f>
        <v>40.699999999999996</v>
      </c>
      <c r="I425" s="34">
        <f t="shared" ref="I425" si="308">I391+I395+I405+I410+I417+I424</f>
        <v>183</v>
      </c>
      <c r="J425" s="34">
        <f t="shared" ref="J425" si="309">J391+J395+J405+J410+J417+J424</f>
        <v>1244.0999999999999</v>
      </c>
      <c r="K425" s="35"/>
      <c r="L425" s="34">
        <f t="shared" ref="L425" ca="1" si="310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62"/>
      <c r="F426" s="62"/>
      <c r="G426" s="62"/>
      <c r="H426" s="62"/>
      <c r="I426" s="62"/>
      <c r="J426" s="62"/>
      <c r="K426" s="62"/>
      <c r="L426" s="48"/>
    </row>
    <row r="427" spans="1:12" ht="15" x14ac:dyDescent="0.25">
      <c r="A427" s="25"/>
      <c r="B427" s="16"/>
      <c r="C427" s="11"/>
      <c r="D427" s="6"/>
      <c r="E427" s="62"/>
      <c r="F427" s="62"/>
      <c r="G427" s="62"/>
      <c r="H427" s="62"/>
      <c r="I427" s="62"/>
      <c r="J427" s="62"/>
      <c r="K427" s="62"/>
      <c r="L427" s="51"/>
    </row>
    <row r="428" spans="1:12" ht="15" x14ac:dyDescent="0.25">
      <c r="A428" s="25"/>
      <c r="B428" s="16"/>
      <c r="C428" s="11"/>
      <c r="D428" s="7" t="s">
        <v>22</v>
      </c>
      <c r="E428" s="62"/>
      <c r="F428" s="62"/>
      <c r="G428" s="62"/>
      <c r="H428" s="62"/>
      <c r="I428" s="62"/>
      <c r="J428" s="62"/>
      <c r="K428" s="62"/>
      <c r="L428" s="51"/>
    </row>
    <row r="429" spans="1:12" ht="15" x14ac:dyDescent="0.2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SUM(F384:F432)</f>
        <v>4284</v>
      </c>
      <c r="G433" s="21">
        <f>SUM(G384:G432)</f>
        <v>107.4</v>
      </c>
      <c r="H433" s="21">
        <f>SUM(H384:H432)</f>
        <v>122.1</v>
      </c>
      <c r="I433" s="21">
        <f>SUM(I384:I432)</f>
        <v>549</v>
      </c>
      <c r="J433" s="21">
        <f>SUM(J384:J432)</f>
        <v>3732.3</v>
      </c>
      <c r="K433" s="27"/>
      <c r="L433" s="21">
        <f t="shared" si="280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11">SUM(G434:G436)</f>
        <v>0</v>
      </c>
      <c r="H437" s="21">
        <f t="shared" ref="H437" si="312">SUM(H434:H436)</f>
        <v>0</v>
      </c>
      <c r="I437" s="21">
        <f t="shared" ref="I437" si="313">SUM(I434:I436)</f>
        <v>0</v>
      </c>
      <c r="J437" s="21">
        <f t="shared" ref="J437" si="314">SUM(J434:J436)</f>
        <v>0</v>
      </c>
      <c r="K437" s="27"/>
      <c r="L437" s="21">
        <f t="shared" ref="L437" ca="1" si="315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62"/>
      <c r="F438" s="51">
        <v>100</v>
      </c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100</v>
      </c>
      <c r="G447" s="21">
        <f t="shared" ref="G447" si="316">SUM(G438:G446)</f>
        <v>0</v>
      </c>
      <c r="H447" s="21">
        <f t="shared" ref="H447" si="317">SUM(H438:H446)</f>
        <v>0</v>
      </c>
      <c r="I447" s="21">
        <f t="shared" ref="I447" si="318">SUM(I438:I446)</f>
        <v>0</v>
      </c>
      <c r="J447" s="21">
        <f t="shared" ref="J447" si="319">SUM(J438:J446)</f>
        <v>0</v>
      </c>
      <c r="K447" s="27"/>
      <c r="L447" s="21">
        <f t="shared" ref="L447" ca="1" si="320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21">SUM(G448:G451)</f>
        <v>0</v>
      </c>
      <c r="H452" s="21">
        <f t="shared" ref="H452" si="322">SUM(H448:H451)</f>
        <v>0</v>
      </c>
      <c r="I452" s="21">
        <f t="shared" ref="I452" si="323">SUM(I448:I451)</f>
        <v>0</v>
      </c>
      <c r="J452" s="21">
        <f t="shared" ref="J452" si="324">SUM(J448:J451)</f>
        <v>0</v>
      </c>
      <c r="K452" s="27"/>
      <c r="L452" s="21">
        <f t="shared" ref="L452" ca="1" si="325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26">SUM(G453:G458)</f>
        <v>0</v>
      </c>
      <c r="H459" s="21">
        <f t="shared" ref="H459" si="327">SUM(H453:H458)</f>
        <v>0</v>
      </c>
      <c r="I459" s="21">
        <f t="shared" ref="I459" si="328">SUM(I453:I458)</f>
        <v>0</v>
      </c>
      <c r="J459" s="21">
        <f t="shared" ref="J459" si="329">SUM(J453:J458)</f>
        <v>0</v>
      </c>
      <c r="K459" s="27"/>
      <c r="L459" s="21">
        <f t="shared" ref="L459" ca="1" si="330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31">SUM(G460:G465)</f>
        <v>0</v>
      </c>
      <c r="H466" s="21">
        <f t="shared" ref="H466" si="332">SUM(H460:H465)</f>
        <v>0</v>
      </c>
      <c r="I466" s="21">
        <f t="shared" ref="I466" si="333">SUM(I460:I465)</f>
        <v>0</v>
      </c>
      <c r="J466" s="21">
        <f t="shared" ref="J466" si="334">SUM(J460:J465)</f>
        <v>0</v>
      </c>
      <c r="K466" s="27"/>
      <c r="L466" s="21">
        <f t="shared" ref="L466" ca="1" si="335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64" t="s">
        <v>4</v>
      </c>
      <c r="D467" s="65"/>
      <c r="E467" s="33"/>
      <c r="F467" s="34">
        <f>F433+F437+F447+F452+F459+F466</f>
        <v>4384</v>
      </c>
      <c r="G467" s="34">
        <f t="shared" ref="G467" si="336">G433+G437+G447+G452+G459+G466</f>
        <v>107.4</v>
      </c>
      <c r="H467" s="34">
        <f t="shared" ref="H467" si="337">H433+H437+H447+H452+H459+H466</f>
        <v>122.1</v>
      </c>
      <c r="I467" s="34">
        <f t="shared" ref="I467" si="338">I433+I437+I447+I452+I459+I466</f>
        <v>549</v>
      </c>
      <c r="J467" s="34">
        <f t="shared" ref="J467" si="339">J433+J437+J447+J452+J459+J466</f>
        <v>3732.3</v>
      </c>
      <c r="K467" s="35"/>
      <c r="L467" s="34">
        <f t="shared" ref="L467" ca="1" si="340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41">SUM(G468:G474)</f>
        <v>0</v>
      </c>
      <c r="H475" s="21">
        <f t="shared" ref="H475" si="342">SUM(H468:H474)</f>
        <v>0</v>
      </c>
      <c r="I475" s="21">
        <f t="shared" ref="I475" si="343">SUM(I468:I474)</f>
        <v>0</v>
      </c>
      <c r="J475" s="21">
        <f t="shared" ref="J475" si="344">SUM(J468:J474)</f>
        <v>0</v>
      </c>
      <c r="K475" s="27"/>
      <c r="L475" s="21">
        <f t="shared" ref="L475:L517" si="345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46">SUM(G476:G478)</f>
        <v>0</v>
      </c>
      <c r="H479" s="21">
        <f t="shared" ref="H479" si="347">SUM(H476:H478)</f>
        <v>0</v>
      </c>
      <c r="I479" s="21">
        <f t="shared" ref="I479" si="348">SUM(I476:I478)</f>
        <v>0</v>
      </c>
      <c r="J479" s="21">
        <f t="shared" ref="J479" si="349">SUM(J476:J478)</f>
        <v>0</v>
      </c>
      <c r="K479" s="27"/>
      <c r="L479" s="21">
        <f t="shared" ref="L479" ca="1" si="350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51">SUM(G480:G488)</f>
        <v>0</v>
      </c>
      <c r="H489" s="21">
        <f t="shared" ref="H489" si="352">SUM(H480:H488)</f>
        <v>0</v>
      </c>
      <c r="I489" s="21">
        <f t="shared" ref="I489" si="353">SUM(I480:I488)</f>
        <v>0</v>
      </c>
      <c r="J489" s="21">
        <f t="shared" ref="J489" si="354">SUM(J480:J488)</f>
        <v>0</v>
      </c>
      <c r="K489" s="27"/>
      <c r="L489" s="21">
        <f t="shared" ref="L489" ca="1" si="355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56">SUM(G490:G493)</f>
        <v>0</v>
      </c>
      <c r="H494" s="21">
        <f t="shared" ref="H494" si="357">SUM(H490:H493)</f>
        <v>0</v>
      </c>
      <c r="I494" s="21">
        <f t="shared" ref="I494" si="358">SUM(I490:I493)</f>
        <v>0</v>
      </c>
      <c r="J494" s="21">
        <f t="shared" ref="J494" si="359">SUM(J490:J493)</f>
        <v>0</v>
      </c>
      <c r="K494" s="27"/>
      <c r="L494" s="21">
        <f t="shared" ref="L494" ca="1" si="360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61">SUM(G495:G500)</f>
        <v>0</v>
      </c>
      <c r="H501" s="21">
        <f t="shared" ref="H501" si="362">SUM(H495:H500)</f>
        <v>0</v>
      </c>
      <c r="I501" s="21">
        <f t="shared" ref="I501" si="363">SUM(I495:I500)</f>
        <v>0</v>
      </c>
      <c r="J501" s="21">
        <f t="shared" ref="J501" si="364">SUM(J495:J500)</f>
        <v>0</v>
      </c>
      <c r="K501" s="27"/>
      <c r="L501" s="21">
        <f t="shared" ref="L501" ca="1" si="365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66">SUM(G502:G507)</f>
        <v>0</v>
      </c>
      <c r="H508" s="21">
        <f t="shared" ref="H508" si="367">SUM(H502:H507)</f>
        <v>0</v>
      </c>
      <c r="I508" s="21">
        <f t="shared" ref="I508" si="368">SUM(I502:I507)</f>
        <v>0</v>
      </c>
      <c r="J508" s="21">
        <f t="shared" ref="J508" si="369">SUM(J502:J507)</f>
        <v>0</v>
      </c>
      <c r="K508" s="27"/>
      <c r="L508" s="21">
        <f t="shared" ref="L508" ca="1" si="370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64" t="s">
        <v>4</v>
      </c>
      <c r="D509" s="65"/>
      <c r="E509" s="33"/>
      <c r="F509" s="34">
        <f>F475+F479+F489+F494+F501+F508</f>
        <v>0</v>
      </c>
      <c r="G509" s="34">
        <f t="shared" ref="G509" si="371">G475+G479+G489+G494+G501+G508</f>
        <v>0</v>
      </c>
      <c r="H509" s="34">
        <f t="shared" ref="H509" si="372">H475+H479+H489+H494+H501+H508</f>
        <v>0</v>
      </c>
      <c r="I509" s="34">
        <f t="shared" ref="I509" si="373">I475+I479+I489+I494+I501+I508</f>
        <v>0</v>
      </c>
      <c r="J509" s="34">
        <f t="shared" ref="J509" si="374">J475+J479+J489+J494+J501+J508</f>
        <v>0</v>
      </c>
      <c r="K509" s="35"/>
      <c r="L509" s="34">
        <f t="shared" ref="L509" ca="1" si="375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76">SUM(G510:G516)</f>
        <v>0</v>
      </c>
      <c r="H517" s="21">
        <f t="shared" ref="H517" si="377">SUM(H510:H516)</f>
        <v>0</v>
      </c>
      <c r="I517" s="21">
        <f t="shared" ref="I517" si="378">SUM(I510:I516)</f>
        <v>0</v>
      </c>
      <c r="J517" s="21">
        <f t="shared" ref="J517" si="379">SUM(J510:J516)</f>
        <v>0</v>
      </c>
      <c r="K517" s="27"/>
      <c r="L517" s="21">
        <f t="shared" si="345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80">SUM(G518:G520)</f>
        <v>0</v>
      </c>
      <c r="H521" s="21">
        <f t="shared" ref="H521" si="381">SUM(H518:H520)</f>
        <v>0</v>
      </c>
      <c r="I521" s="21">
        <f t="shared" ref="I521" si="382">SUM(I518:I520)</f>
        <v>0</v>
      </c>
      <c r="J521" s="21">
        <f t="shared" ref="J521" si="383">SUM(J518:J520)</f>
        <v>0</v>
      </c>
      <c r="K521" s="27"/>
      <c r="L521" s="21">
        <f t="shared" ref="L521" ca="1" si="384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85">SUM(G522:G530)</f>
        <v>0</v>
      </c>
      <c r="H531" s="21">
        <f t="shared" ref="H531" si="386">SUM(H522:H530)</f>
        <v>0</v>
      </c>
      <c r="I531" s="21">
        <f t="shared" ref="I531" si="387">SUM(I522:I530)</f>
        <v>0</v>
      </c>
      <c r="J531" s="21">
        <f t="shared" ref="J531" si="388">SUM(J522:J530)</f>
        <v>0</v>
      </c>
      <c r="K531" s="27"/>
      <c r="L531" s="21">
        <f t="shared" ref="L531" ca="1" si="389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390">SUM(G532:G535)</f>
        <v>0</v>
      </c>
      <c r="H536" s="21">
        <f t="shared" ref="H536" si="391">SUM(H532:H535)</f>
        <v>0</v>
      </c>
      <c r="I536" s="21">
        <f t="shared" ref="I536" si="392">SUM(I532:I535)</f>
        <v>0</v>
      </c>
      <c r="J536" s="21">
        <f t="shared" ref="J536" si="393">SUM(J532:J535)</f>
        <v>0</v>
      </c>
      <c r="K536" s="27"/>
      <c r="L536" s="21">
        <f t="shared" ref="L536" ca="1" si="394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395">SUM(G537:G542)</f>
        <v>0</v>
      </c>
      <c r="H543" s="21">
        <f t="shared" ref="H543" si="396">SUM(H537:H542)</f>
        <v>0</v>
      </c>
      <c r="I543" s="21">
        <f t="shared" ref="I543" si="397">SUM(I537:I542)</f>
        <v>0</v>
      </c>
      <c r="J543" s="21">
        <f t="shared" ref="J543" si="398">SUM(J537:J542)</f>
        <v>0</v>
      </c>
      <c r="K543" s="27"/>
      <c r="L543" s="21">
        <f t="shared" ref="L543" ca="1" si="399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00">SUM(G544:G549)</f>
        <v>0</v>
      </c>
      <c r="H550" s="21">
        <f t="shared" ref="H550" si="401">SUM(H544:H549)</f>
        <v>0</v>
      </c>
      <c r="I550" s="21">
        <f t="shared" ref="I550" si="402">SUM(I544:I549)</f>
        <v>0</v>
      </c>
      <c r="J550" s="21">
        <f t="shared" ref="J550" si="403">SUM(J544:J549)</f>
        <v>0</v>
      </c>
      <c r="K550" s="27"/>
      <c r="L550" s="21">
        <f t="shared" ref="L550" ca="1" si="404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64" t="s">
        <v>4</v>
      </c>
      <c r="D551" s="65"/>
      <c r="E551" s="33"/>
      <c r="F551" s="34">
        <f>F517+F521+F531+F536+F543+F550</f>
        <v>0</v>
      </c>
      <c r="G551" s="34">
        <f t="shared" ref="G551" si="405">G517+G521+G531+G536+G543+G550</f>
        <v>0</v>
      </c>
      <c r="H551" s="34">
        <f t="shared" ref="H551" si="406">H517+H521+H531+H536+H543+H550</f>
        <v>0</v>
      </c>
      <c r="I551" s="34">
        <f t="shared" ref="I551" si="407">I517+I521+I531+I536+I543+I550</f>
        <v>0</v>
      </c>
      <c r="J551" s="34">
        <f t="shared" ref="J551" si="408">J517+J521+J531+J536+J543+J550</f>
        <v>0</v>
      </c>
      <c r="K551" s="35"/>
      <c r="L551" s="34">
        <f t="shared" ref="L551" ca="1" si="409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10">SUM(G552:G558)</f>
        <v>0</v>
      </c>
      <c r="H559" s="21">
        <f t="shared" ref="H559" si="411">SUM(H552:H558)</f>
        <v>0</v>
      </c>
      <c r="I559" s="21">
        <f t="shared" ref="I559" si="412">SUM(I552:I558)</f>
        <v>0</v>
      </c>
      <c r="J559" s="21">
        <f t="shared" ref="J559" si="413">SUM(J552:J558)</f>
        <v>0</v>
      </c>
      <c r="K559" s="27"/>
      <c r="L559" s="21">
        <f t="shared" ref="L559" si="414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15">SUM(G560:G562)</f>
        <v>0</v>
      </c>
      <c r="H563" s="21">
        <f t="shared" ref="H563" si="416">SUM(H560:H562)</f>
        <v>0</v>
      </c>
      <c r="I563" s="21">
        <f t="shared" ref="I563" si="417">SUM(I560:I562)</f>
        <v>0</v>
      </c>
      <c r="J563" s="21">
        <f t="shared" ref="J563" si="418">SUM(J560:J562)</f>
        <v>0</v>
      </c>
      <c r="K563" s="27"/>
      <c r="L563" s="21">
        <f t="shared" ref="L563" ca="1" si="419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20">SUM(G564:G572)</f>
        <v>0</v>
      </c>
      <c r="H573" s="21">
        <f t="shared" ref="H573" si="421">SUM(H564:H572)</f>
        <v>0</v>
      </c>
      <c r="I573" s="21">
        <f t="shared" ref="I573" si="422">SUM(I564:I572)</f>
        <v>0</v>
      </c>
      <c r="J573" s="21">
        <f t="shared" ref="J573" si="423">SUM(J564:J572)</f>
        <v>0</v>
      </c>
      <c r="K573" s="27"/>
      <c r="L573" s="21">
        <f t="shared" ref="L573" ca="1" si="424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25">SUM(G574:G577)</f>
        <v>0</v>
      </c>
      <c r="H578" s="21">
        <f t="shared" ref="H578" si="426">SUM(H574:H577)</f>
        <v>0</v>
      </c>
      <c r="I578" s="21">
        <f t="shared" ref="I578" si="427">SUM(I574:I577)</f>
        <v>0</v>
      </c>
      <c r="J578" s="21">
        <f t="shared" ref="J578" si="428">SUM(J574:J577)</f>
        <v>0</v>
      </c>
      <c r="K578" s="27"/>
      <c r="L578" s="21">
        <f t="shared" ref="L578" ca="1" si="429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30">SUM(G579:G584)</f>
        <v>0</v>
      </c>
      <c r="H585" s="21">
        <f t="shared" ref="H585" si="431">SUM(H579:H584)</f>
        <v>0</v>
      </c>
      <c r="I585" s="21">
        <f t="shared" ref="I585" si="432">SUM(I579:I584)</f>
        <v>0</v>
      </c>
      <c r="J585" s="21">
        <f t="shared" ref="J585" si="433">SUM(J579:J584)</f>
        <v>0</v>
      </c>
      <c r="K585" s="27"/>
      <c r="L585" s="21">
        <f t="shared" ref="L585" ca="1" si="434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35">SUM(G586:G591)</f>
        <v>0</v>
      </c>
      <c r="H592" s="21">
        <f t="shared" ref="H592" si="436">SUM(H586:H591)</f>
        <v>0</v>
      </c>
      <c r="I592" s="21">
        <f t="shared" ref="I592" si="437">SUM(I586:I591)</f>
        <v>0</v>
      </c>
      <c r="J592" s="21">
        <f t="shared" ref="J592" si="438">SUM(J586:J591)</f>
        <v>0</v>
      </c>
      <c r="K592" s="27"/>
      <c r="L592" s="21">
        <f t="shared" ref="L592" ca="1" si="439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9" t="s">
        <v>4</v>
      </c>
      <c r="D593" s="70"/>
      <c r="E593" s="39"/>
      <c r="F593" s="40">
        <f>F559+F563+F573+F578+F585+F592</f>
        <v>0</v>
      </c>
      <c r="G593" s="40">
        <f t="shared" ref="G593" si="440">G559+G563+G573+G578+G585+G592</f>
        <v>0</v>
      </c>
      <c r="H593" s="40">
        <f t="shared" ref="H593" si="441">H559+H563+H573+H578+H585+H592</f>
        <v>0</v>
      </c>
      <c r="I593" s="40">
        <f t="shared" ref="I593" si="442">I559+I563+I573+I578+I585+I592</f>
        <v>0</v>
      </c>
      <c r="J593" s="40">
        <f t="shared" ref="J593" si="443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71" t="s">
        <v>5</v>
      </c>
      <c r="D594" s="71"/>
      <c r="E594" s="71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1682.1818181818182</v>
      </c>
      <c r="G594" s="42">
        <f t="shared" ref="G594:L594" si="444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49.972727272727276</v>
      </c>
      <c r="H594" s="42">
        <f t="shared" si="444"/>
        <v>59.291818181818186</v>
      </c>
      <c r="I594" s="42">
        <f t="shared" si="444"/>
        <v>215.24636363636364</v>
      </c>
      <c r="J594" s="42">
        <f t="shared" si="444"/>
        <v>1560.8781818181817</v>
      </c>
      <c r="K594" s="42"/>
      <c r="L594" s="42" t="e">
        <f t="shared" ca="1" si="444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dcterms:created xsi:type="dcterms:W3CDTF">2022-05-16T14:23:56Z</dcterms:created>
  <dcterms:modified xsi:type="dcterms:W3CDTF">2023-10-22T12:39:43Z</dcterms:modified>
</cp:coreProperties>
</file>